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67C3116E-25AE-4312-9F02-6867A938CBF3}" xr6:coauthVersionLast="44" xr6:coauthVersionMax="44" xr10:uidLastSave="{00000000-0000-0000-0000-000000000000}"/>
  <bookViews>
    <workbookView xWindow="-120" yWindow="-120" windowWidth="20730" windowHeight="11160" activeTab="3" xr2:uid="{00000000-000D-0000-FFFF-FFFF00000000}"/>
  </bookViews>
  <sheets>
    <sheet name="Fusha-1" sheetId="1" r:id="rId1"/>
    <sheet name="Fusha-2" sheetId="2" r:id="rId2"/>
    <sheet name="Fusha-3" sheetId="3" r:id="rId3"/>
    <sheet name="Fusha-4" sheetId="4" r:id="rId4"/>
    <sheet name="Fusha-2(T2.1)" sheetId="5" r:id="rId5"/>
    <sheet name="Fusha-2(T2.3)" sheetId="6" r:id="rId6"/>
  </sheets>
  <definedNames>
    <definedName name="_xlnm._FilterDatabase" localSheetId="0" hidden="1">'Fusha-1'!$B$3:$I$138</definedName>
    <definedName name="_xlnm._FilterDatabase" localSheetId="1" hidden="1">'Fusha-2'!$B$2:$I$107</definedName>
    <definedName name="_xlnm._FilterDatabase" localSheetId="2" hidden="1">'Fusha-3'!$B$2:$I$101</definedName>
    <definedName name="_xlnm._FilterDatabase" localSheetId="3" hidden="1">'Fusha-4'!$B$2:$I$96</definedName>
    <definedName name="_ftn1" localSheetId="0">'Fusha-1'!$B$172</definedName>
    <definedName name="_ftn2" localSheetId="0">'Fusha-1'!$B$173</definedName>
    <definedName name="_ftn3" localSheetId="0">'Fusha-1'!$B$174</definedName>
    <definedName name="_ftn4" localSheetId="0">'Fusha-1'!$B$175</definedName>
    <definedName name="_ftnref1" localSheetId="0">'Fusha-1'!$C$13</definedName>
    <definedName name="_ftnref2" localSheetId="0">'Fusha-1'!$C$32</definedName>
    <definedName name="_ftnref3" localSheetId="0">'Fusha-1'!$C$94</definedName>
    <definedName name="_ftnref4" localSheetId="0">'Fusha-1'!$C$122</definedName>
    <definedName name="_GoBack" localSheetId="1">'Fusha-2'!#REF!</definedName>
    <definedName name="_Hlk13541785" localSheetId="1">'Fusha-2'!$C$69</definedName>
    <definedName name="_Hlk13541902" localSheetId="1">'Fusha-2'!$C$70</definedName>
    <definedName name="_Hlk13542061" localSheetId="1">'Fusha-2'!#REF!</definedName>
    <definedName name="_Hlk13543953" localSheetId="1">'Fusha-2'!#REF!</definedName>
    <definedName name="_Hlk13601820" localSheetId="0">'Fusha-1'!$C$15</definedName>
    <definedName name="_Hlk29409925" localSheetId="0">'Fusha-1'!$B$7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4" l="1"/>
  <c r="D26" i="4"/>
  <c r="H83" i="4" l="1"/>
  <c r="I83" i="4" s="1"/>
  <c r="E84" i="4"/>
  <c r="F84" i="4"/>
  <c r="G84" i="4"/>
  <c r="D84" i="4"/>
  <c r="H25" i="4"/>
  <c r="I25" i="4" s="1"/>
  <c r="E26" i="4"/>
  <c r="F26" i="4"/>
  <c r="D19" i="3"/>
  <c r="E19" i="3" l="1"/>
  <c r="F19" i="3"/>
  <c r="G19" i="3"/>
  <c r="E11" i="3"/>
  <c r="F11" i="3"/>
  <c r="G11" i="3"/>
  <c r="D11" i="3"/>
  <c r="D138" i="1"/>
  <c r="G23" i="1"/>
  <c r="F23" i="1"/>
  <c r="E23" i="1"/>
  <c r="D23" i="1"/>
  <c r="E107" i="2"/>
  <c r="F107" i="2"/>
  <c r="G107" i="2"/>
  <c r="D107" i="2"/>
  <c r="H105" i="2"/>
  <c r="I105" i="2" s="1"/>
  <c r="H106" i="2"/>
  <c r="I106" i="2" s="1"/>
  <c r="H135" i="1"/>
  <c r="I135" i="1" s="1"/>
  <c r="H136" i="1"/>
  <c r="I136" i="1" s="1"/>
  <c r="H137" i="1"/>
  <c r="I137" i="1" s="1"/>
  <c r="E127" i="1"/>
  <c r="F127" i="1"/>
  <c r="G127" i="1"/>
  <c r="D127" i="1"/>
  <c r="D110" i="1"/>
  <c r="G97" i="1"/>
  <c r="F97" i="1"/>
  <c r="E97" i="1"/>
  <c r="D97" i="1"/>
  <c r="D89" i="1"/>
  <c r="D74" i="1"/>
  <c r="D63" i="1"/>
  <c r="E54" i="1"/>
  <c r="F54" i="1"/>
  <c r="G54" i="1"/>
  <c r="D54" i="1"/>
  <c r="D43" i="1"/>
  <c r="E43" i="1"/>
  <c r="F43" i="1"/>
  <c r="G43" i="1"/>
  <c r="E35" i="1"/>
  <c r="F35" i="1"/>
  <c r="G35" i="1"/>
  <c r="D35" i="1"/>
  <c r="H21" i="1"/>
  <c r="I21" i="1" s="1"/>
  <c r="H22" i="1"/>
  <c r="I22" i="1" s="1"/>
  <c r="E138" i="1"/>
  <c r="F138" i="1"/>
  <c r="G138" i="1"/>
  <c r="D20" i="6" l="1"/>
  <c r="D21" i="6" s="1"/>
  <c r="E18" i="5"/>
  <c r="F18" i="5"/>
  <c r="G18" i="5"/>
  <c r="G19" i="5" s="1"/>
  <c r="H18" i="5"/>
  <c r="H19" i="5" s="1"/>
  <c r="I18" i="5"/>
  <c r="J18" i="5"/>
  <c r="J19" i="5" s="1"/>
  <c r="K18" i="5"/>
  <c r="K19" i="5" s="1"/>
  <c r="L18" i="5"/>
  <c r="L19" i="5" s="1"/>
  <c r="M18" i="5"/>
  <c r="N18" i="5"/>
  <c r="O18" i="5"/>
  <c r="P18" i="5"/>
  <c r="Q18" i="5"/>
  <c r="R18" i="5"/>
  <c r="S18" i="5"/>
  <c r="T18" i="5"/>
  <c r="U18" i="5"/>
  <c r="V18" i="5"/>
  <c r="W18" i="5"/>
  <c r="W19" i="5" s="1"/>
  <c r="X18" i="5"/>
  <c r="Y18" i="5"/>
  <c r="Z18" i="5"/>
  <c r="AA18" i="5"/>
  <c r="AA19" i="5" s="1"/>
  <c r="AB18" i="5"/>
  <c r="AC18" i="5"/>
  <c r="AD18" i="5"/>
  <c r="AE18" i="5"/>
  <c r="AE19" i="5" s="1"/>
  <c r="AF18" i="5"/>
  <c r="AG18" i="5"/>
  <c r="AH18" i="5"/>
  <c r="AI18" i="5"/>
  <c r="AI19" i="5" s="1"/>
  <c r="AJ18" i="5"/>
  <c r="AK18" i="5"/>
  <c r="AL18" i="5"/>
  <c r="AM18" i="5"/>
  <c r="AM19" i="5" s="1"/>
  <c r="AN18" i="5"/>
  <c r="AO18" i="5"/>
  <c r="AP18" i="5"/>
  <c r="AQ18" i="5"/>
  <c r="AQ19" i="5" s="1"/>
  <c r="AR18" i="5"/>
  <c r="D18" i="5"/>
  <c r="D19" i="5" s="1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20" i="6"/>
  <c r="E21" i="6" s="1"/>
  <c r="F20" i="6"/>
  <c r="F21" i="6" s="1"/>
  <c r="G20" i="6"/>
  <c r="G21" i="6" s="1"/>
  <c r="H20" i="6"/>
  <c r="I20" i="6"/>
  <c r="I21" i="6" s="1"/>
  <c r="J20" i="6"/>
  <c r="J21" i="6" s="1"/>
  <c r="K20" i="6"/>
  <c r="L20" i="6"/>
  <c r="M20" i="6"/>
  <c r="M21" i="6" s="1"/>
  <c r="N20" i="6"/>
  <c r="N21" i="6" s="1"/>
  <c r="O20" i="6"/>
  <c r="O21" i="6" s="1"/>
  <c r="P20" i="6"/>
  <c r="Q20" i="6"/>
  <c r="Q21" i="6" s="1"/>
  <c r="R20" i="6"/>
  <c r="R21" i="6" s="1"/>
  <c r="S20" i="6"/>
  <c r="T20" i="6"/>
  <c r="U20" i="6"/>
  <c r="U21" i="6" s="1"/>
  <c r="V20" i="6"/>
  <c r="V21" i="6" s="1"/>
  <c r="W20" i="6"/>
  <c r="W21" i="6" s="1"/>
  <c r="H21" i="6"/>
  <c r="K21" i="6"/>
  <c r="L21" i="6"/>
  <c r="P21" i="6"/>
  <c r="S21" i="6"/>
  <c r="T21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Z20" i="6"/>
  <c r="Z21" i="6" s="1"/>
  <c r="AA20" i="6"/>
  <c r="AB20" i="6"/>
  <c r="AB21" i="6" s="1"/>
  <c r="AC20" i="6"/>
  <c r="AC21" i="6" s="1"/>
  <c r="AD20" i="6"/>
  <c r="AD21" i="6" s="1"/>
  <c r="AE20" i="6"/>
  <c r="AF20" i="6"/>
  <c r="AF21" i="6" s="1"/>
  <c r="AG20" i="6"/>
  <c r="AG21" i="6" s="1"/>
  <c r="AH20" i="6"/>
  <c r="AH21" i="6" s="1"/>
  <c r="AI20" i="6"/>
  <c r="AJ20" i="6"/>
  <c r="AJ21" i="6" s="1"/>
  <c r="AK20" i="6"/>
  <c r="AL20" i="6"/>
  <c r="AL21" i="6" s="1"/>
  <c r="AM20" i="6"/>
  <c r="AM21" i="6" s="1"/>
  <c r="AN20" i="6"/>
  <c r="AN21" i="6" s="1"/>
  <c r="AO20" i="6"/>
  <c r="AO21" i="6" s="1"/>
  <c r="AP20" i="6"/>
  <c r="AP21" i="6" s="1"/>
  <c r="AQ20" i="6"/>
  <c r="AQ21" i="6" s="1"/>
  <c r="AR20" i="6"/>
  <c r="AR21" i="6" s="1"/>
  <c r="AA21" i="6"/>
  <c r="AE21" i="6"/>
  <c r="AI21" i="6"/>
  <c r="AK21" i="6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U19" i="5"/>
  <c r="V19" i="5"/>
  <c r="X19" i="5"/>
  <c r="Y19" i="5"/>
  <c r="Z19" i="5"/>
  <c r="AB19" i="5"/>
  <c r="AC19" i="5"/>
  <c r="AD19" i="5"/>
  <c r="AF19" i="5"/>
  <c r="AG19" i="5"/>
  <c r="AH19" i="5"/>
  <c r="AJ19" i="5"/>
  <c r="AK19" i="5"/>
  <c r="AL19" i="5"/>
  <c r="AN19" i="5"/>
  <c r="AO19" i="5"/>
  <c r="AP19" i="5"/>
  <c r="AR19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F19" i="5"/>
  <c r="N19" i="5"/>
  <c r="E19" i="5"/>
  <c r="I19" i="5"/>
  <c r="M19" i="5"/>
  <c r="O19" i="5"/>
  <c r="P19" i="5"/>
  <c r="AT17" i="5" l="1"/>
  <c r="T19" i="5" l="1"/>
  <c r="Y20" i="6" l="1"/>
  <c r="Y21" i="6" s="1"/>
  <c r="X20" i="6"/>
  <c r="X21" i="6" s="1"/>
  <c r="AT19" i="6"/>
  <c r="Y19" i="6"/>
  <c r="X19" i="6"/>
  <c r="AS18" i="6"/>
  <c r="AS17" i="6"/>
  <c r="AS16" i="6"/>
  <c r="AT16" i="6" s="1"/>
  <c r="AS15" i="6"/>
  <c r="AS14" i="6"/>
  <c r="AS13" i="6"/>
  <c r="AT13" i="6" s="1"/>
  <c r="AS12" i="6"/>
  <c r="AT12" i="6" s="1"/>
  <c r="AS11" i="6"/>
  <c r="AS10" i="6"/>
  <c r="AS9" i="6"/>
  <c r="AT9" i="6" s="1"/>
  <c r="AU8" i="6"/>
  <c r="AS8" i="6"/>
  <c r="AT8" i="6" s="1"/>
  <c r="AS7" i="6"/>
  <c r="S19" i="5"/>
  <c r="R19" i="5"/>
  <c r="Q19" i="5"/>
  <c r="T17" i="5"/>
  <c r="S17" i="5"/>
  <c r="R17" i="5"/>
  <c r="Q17" i="5"/>
  <c r="AS16" i="5"/>
  <c r="AS15" i="5"/>
  <c r="AT15" i="5" s="1"/>
  <c r="AS14" i="5"/>
  <c r="AS13" i="5"/>
  <c r="AT13" i="5" s="1"/>
  <c r="AS12" i="5"/>
  <c r="AS11" i="5"/>
  <c r="AT11" i="5" s="1"/>
  <c r="AS10" i="5"/>
  <c r="AS9" i="5"/>
  <c r="AT9" i="5" s="1"/>
  <c r="AS8" i="5"/>
  <c r="AS7" i="5"/>
  <c r="AT7" i="5" l="1"/>
  <c r="AS18" i="5"/>
  <c r="C18" i="5" s="1"/>
  <c r="AU13" i="6"/>
  <c r="AU16" i="6"/>
  <c r="AS20" i="6"/>
  <c r="C20" i="6" s="1"/>
  <c r="AU11" i="6"/>
  <c r="AT11" i="6"/>
  <c r="D49" i="2"/>
  <c r="E49" i="2"/>
  <c r="F49" i="2"/>
  <c r="G49" i="2"/>
  <c r="AU14" i="6"/>
  <c r="AT14" i="6"/>
  <c r="AU17" i="6"/>
  <c r="AT17" i="6"/>
  <c r="AU7" i="6"/>
  <c r="AT7" i="6"/>
  <c r="AU9" i="6"/>
  <c r="AU12" i="6"/>
  <c r="AU15" i="6"/>
  <c r="AT15" i="6"/>
  <c r="AU18" i="6"/>
  <c r="AT18" i="6"/>
  <c r="D41" i="2"/>
  <c r="G41" i="2"/>
  <c r="E41" i="2"/>
  <c r="F41" i="2"/>
  <c r="D46" i="2"/>
  <c r="E46" i="2"/>
  <c r="F46" i="2"/>
  <c r="G46" i="2"/>
  <c r="AU10" i="6"/>
  <c r="AT10" i="6"/>
  <c r="C19" i="6"/>
  <c r="AU11" i="5"/>
  <c r="F10" i="2" s="1"/>
  <c r="AU12" i="5"/>
  <c r="AT12" i="5"/>
  <c r="AU15" i="5"/>
  <c r="D10" i="2"/>
  <c r="G10" i="2"/>
  <c r="AU9" i="5"/>
  <c r="AU10" i="5"/>
  <c r="AT10" i="5"/>
  <c r="AU8" i="5"/>
  <c r="AT8" i="5"/>
  <c r="AU13" i="5"/>
  <c r="AU16" i="5"/>
  <c r="AT16" i="5"/>
  <c r="AU14" i="5"/>
  <c r="AT14" i="5"/>
  <c r="C19" i="5"/>
  <c r="AU7" i="5"/>
  <c r="C17" i="5"/>
  <c r="C21" i="6"/>
  <c r="E10" i="2" l="1"/>
  <c r="D43" i="2"/>
  <c r="F43" i="2"/>
  <c r="G43" i="2"/>
  <c r="E43" i="2"/>
  <c r="D48" i="2"/>
  <c r="E48" i="2"/>
  <c r="F48" i="2"/>
  <c r="G48" i="2"/>
  <c r="D47" i="2"/>
  <c r="E47" i="2"/>
  <c r="F47" i="2"/>
  <c r="G47" i="2"/>
  <c r="D45" i="2"/>
  <c r="F45" i="2"/>
  <c r="G45" i="2"/>
  <c r="E45" i="2"/>
  <c r="G40" i="2"/>
  <c r="F40" i="2"/>
  <c r="E40" i="2"/>
  <c r="D40" i="2"/>
  <c r="D51" i="2"/>
  <c r="E51" i="2"/>
  <c r="F51" i="2"/>
  <c r="G51" i="2"/>
  <c r="D42" i="2"/>
  <c r="E42" i="2"/>
  <c r="F42" i="2"/>
  <c r="G42" i="2"/>
  <c r="D50" i="2"/>
  <c r="E50" i="2"/>
  <c r="F50" i="2"/>
  <c r="G50" i="2"/>
  <c r="D44" i="2"/>
  <c r="E44" i="2"/>
  <c r="F44" i="2"/>
  <c r="G44" i="2"/>
  <c r="D14" i="2"/>
  <c r="E14" i="2"/>
  <c r="G14" i="2"/>
  <c r="F14" i="2"/>
  <c r="D13" i="2"/>
  <c r="E13" i="2"/>
  <c r="F13" i="2"/>
  <c r="G13" i="2"/>
  <c r="D15" i="2"/>
  <c r="E15" i="2"/>
  <c r="F15" i="2"/>
  <c r="G15" i="2"/>
  <c r="D8" i="2"/>
  <c r="E8" i="2"/>
  <c r="F8" i="2"/>
  <c r="G8" i="2"/>
  <c r="D7" i="2"/>
  <c r="E7" i="2"/>
  <c r="G7" i="2"/>
  <c r="F7" i="2"/>
  <c r="D12" i="2"/>
  <c r="E12" i="2"/>
  <c r="G12" i="2"/>
  <c r="F12" i="2"/>
  <c r="D9" i="2"/>
  <c r="E9" i="2"/>
  <c r="F9" i="2"/>
  <c r="G9" i="2"/>
  <c r="D11" i="2"/>
  <c r="E11" i="2"/>
  <c r="F11" i="2"/>
  <c r="G11" i="2"/>
  <c r="E6" i="2"/>
  <c r="D6" i="2"/>
  <c r="D16" i="2" s="1"/>
  <c r="G6" i="2"/>
  <c r="F6" i="2"/>
  <c r="D52" i="2"/>
  <c r="E64" i="2" l="1"/>
  <c r="F64" i="2"/>
  <c r="G64" i="2"/>
  <c r="D64" i="2"/>
  <c r="D37" i="2"/>
  <c r="D97" i="2" l="1"/>
  <c r="E97" i="2"/>
  <c r="F97" i="2"/>
  <c r="G97" i="2"/>
  <c r="D89" i="2"/>
  <c r="E89" i="2"/>
  <c r="F89" i="2"/>
  <c r="G89" i="2"/>
  <c r="H20" i="1" l="1"/>
  <c r="H20" i="4" l="1"/>
  <c r="H21" i="4"/>
  <c r="H22" i="4"/>
  <c r="H23" i="4"/>
  <c r="H24" i="4"/>
  <c r="H19" i="4"/>
  <c r="H95" i="4"/>
  <c r="H94" i="4"/>
  <c r="H93" i="4"/>
  <c r="H92" i="4"/>
  <c r="H91" i="4"/>
  <c r="H90" i="4"/>
  <c r="H89" i="4"/>
  <c r="H88" i="4"/>
  <c r="H87" i="4"/>
  <c r="H82" i="4"/>
  <c r="H81" i="4"/>
  <c r="H80" i="4"/>
  <c r="H79" i="4"/>
  <c r="H78" i="4"/>
  <c r="H77" i="4"/>
  <c r="H76" i="4"/>
  <c r="H75" i="4"/>
  <c r="H74" i="4"/>
  <c r="H84" i="4" s="1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44" i="4"/>
  <c r="H45" i="4"/>
  <c r="H46" i="4"/>
  <c r="H47" i="4"/>
  <c r="H48" i="4"/>
  <c r="H43" i="4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29" i="4"/>
  <c r="E96" i="4"/>
  <c r="F96" i="4"/>
  <c r="G96" i="4"/>
  <c r="E71" i="4"/>
  <c r="F71" i="4"/>
  <c r="G71" i="4"/>
  <c r="E49" i="4"/>
  <c r="F49" i="4"/>
  <c r="G49" i="4"/>
  <c r="E40" i="4"/>
  <c r="F40" i="4"/>
  <c r="G40" i="4"/>
  <c r="E16" i="4"/>
  <c r="F16" i="4"/>
  <c r="G16" i="4"/>
  <c r="E119" i="1"/>
  <c r="F119" i="1"/>
  <c r="G119" i="1"/>
  <c r="E110" i="1"/>
  <c r="F110" i="1"/>
  <c r="G110" i="1"/>
  <c r="E89" i="1"/>
  <c r="F89" i="1"/>
  <c r="G89" i="1"/>
  <c r="E74" i="1"/>
  <c r="F74" i="1"/>
  <c r="G74" i="1"/>
  <c r="E63" i="1"/>
  <c r="F63" i="1"/>
  <c r="G63" i="1"/>
  <c r="E16" i="2"/>
  <c r="F16" i="2"/>
  <c r="G16" i="2"/>
  <c r="E37" i="2"/>
  <c r="F37" i="2"/>
  <c r="G37" i="2"/>
  <c r="E52" i="2"/>
  <c r="F52" i="2"/>
  <c r="G52" i="2"/>
  <c r="D85" i="3"/>
  <c r="D96" i="4"/>
  <c r="D71" i="4"/>
  <c r="D49" i="4"/>
  <c r="E99" i="3"/>
  <c r="F99" i="3"/>
  <c r="G99" i="3"/>
  <c r="D99" i="3"/>
  <c r="E85" i="3"/>
  <c r="F85" i="3"/>
  <c r="G85" i="3"/>
  <c r="E77" i="3"/>
  <c r="F77" i="3"/>
  <c r="G77" i="3"/>
  <c r="D77" i="3"/>
  <c r="E69" i="3"/>
  <c r="F69" i="3"/>
  <c r="G69" i="3"/>
  <c r="D69" i="3"/>
  <c r="E61" i="3"/>
  <c r="F61" i="3"/>
  <c r="G61" i="3"/>
  <c r="D61" i="3"/>
  <c r="E54" i="3"/>
  <c r="F54" i="3"/>
  <c r="G54" i="3"/>
  <c r="D54" i="3"/>
  <c r="E49" i="3"/>
  <c r="F49" i="3"/>
  <c r="G49" i="3"/>
  <c r="D49" i="3"/>
  <c r="E38" i="3"/>
  <c r="F38" i="3"/>
  <c r="G38" i="3"/>
  <c r="D38" i="3"/>
  <c r="E33" i="3"/>
  <c r="F33" i="3"/>
  <c r="G33" i="3"/>
  <c r="D33" i="3"/>
  <c r="H26" i="4" l="1"/>
  <c r="F27" i="4"/>
  <c r="F28" i="4" s="1"/>
  <c r="F85" i="4"/>
  <c r="E86" i="4" s="1"/>
  <c r="H49" i="4"/>
  <c r="F50" i="4" s="1"/>
  <c r="E51" i="4" s="1"/>
  <c r="H96" i="4"/>
  <c r="F97" i="4" s="1"/>
  <c r="I29" i="4"/>
  <c r="H40" i="4"/>
  <c r="F41" i="4" s="1"/>
  <c r="F42" i="4" s="1"/>
  <c r="I19" i="4"/>
  <c r="H71" i="4"/>
  <c r="F72" i="4" s="1"/>
  <c r="D97" i="4"/>
  <c r="D85" i="4"/>
  <c r="D100" i="3"/>
  <c r="D86" i="3"/>
  <c r="D78" i="3"/>
  <c r="D70" i="3"/>
  <c r="D62" i="3"/>
  <c r="D55" i="3"/>
  <c r="G28" i="4" l="1"/>
  <c r="E28" i="4"/>
  <c r="G42" i="4"/>
  <c r="E42" i="4"/>
  <c r="C50" i="4"/>
  <c r="C51" i="4" s="1"/>
  <c r="D51" i="4"/>
  <c r="G51" i="4"/>
  <c r="F51" i="4"/>
  <c r="C72" i="4"/>
  <c r="C73" i="4" s="1"/>
  <c r="E73" i="4"/>
  <c r="F73" i="4"/>
  <c r="G73" i="4"/>
  <c r="D73" i="4"/>
  <c r="G86" i="4"/>
  <c r="F86" i="4"/>
  <c r="D86" i="4"/>
  <c r="C85" i="4"/>
  <c r="C97" i="4"/>
  <c r="C109" i="4" s="1"/>
  <c r="D98" i="4"/>
  <c r="G98" i="4"/>
  <c r="F98" i="4"/>
  <c r="E98" i="4"/>
  <c r="D128" i="1"/>
  <c r="D119" i="1"/>
  <c r="D111" i="1"/>
  <c r="H6" i="2"/>
  <c r="I89" i="4"/>
  <c r="I91" i="4"/>
  <c r="I93" i="4"/>
  <c r="I94" i="4"/>
  <c r="I95" i="4"/>
  <c r="I87" i="4"/>
  <c r="I82" i="4"/>
  <c r="I81" i="4"/>
  <c r="I80" i="4"/>
  <c r="I79" i="4"/>
  <c r="I78" i="4"/>
  <c r="I77" i="4"/>
  <c r="I76" i="4"/>
  <c r="I75" i="4"/>
  <c r="I74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48" i="4"/>
  <c r="I47" i="4"/>
  <c r="I46" i="4"/>
  <c r="I45" i="4"/>
  <c r="I44" i="4"/>
  <c r="I43" i="4"/>
  <c r="H104" i="2"/>
  <c r="I104" i="2" s="1"/>
  <c r="H103" i="2"/>
  <c r="I103" i="2" s="1"/>
  <c r="H102" i="2"/>
  <c r="I102" i="2" s="1"/>
  <c r="H101" i="2"/>
  <c r="H100" i="2"/>
  <c r="H96" i="2"/>
  <c r="I96" i="2" s="1"/>
  <c r="H95" i="2"/>
  <c r="I95" i="2" s="1"/>
  <c r="H94" i="2"/>
  <c r="I94" i="2" s="1"/>
  <c r="H93" i="2"/>
  <c r="I93" i="2" s="1"/>
  <c r="H92" i="2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H67" i="2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H55" i="2"/>
  <c r="I55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H41" i="2"/>
  <c r="I41" i="2" s="1"/>
  <c r="H40" i="2"/>
  <c r="I40" i="2" s="1"/>
  <c r="H36" i="2"/>
  <c r="I36" i="2" s="1"/>
  <c r="H35" i="2"/>
  <c r="I35" i="2" s="1"/>
  <c r="H34" i="2"/>
  <c r="I34" i="2" s="1"/>
  <c r="H33" i="2"/>
  <c r="I33" i="2" s="1"/>
  <c r="H32" i="2"/>
  <c r="I32" i="2" s="1"/>
  <c r="I30" i="2"/>
  <c r="I29" i="2"/>
  <c r="I28" i="2"/>
  <c r="I27" i="2"/>
  <c r="I26" i="2"/>
  <c r="I25" i="2"/>
  <c r="I24" i="2"/>
  <c r="I23" i="2"/>
  <c r="I22" i="2"/>
  <c r="I21" i="2"/>
  <c r="H20" i="2"/>
  <c r="H19" i="2"/>
  <c r="I19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I31" i="2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H88" i="3"/>
  <c r="I88" i="3" s="1"/>
  <c r="H84" i="3"/>
  <c r="I84" i="3" s="1"/>
  <c r="H83" i="3"/>
  <c r="I83" i="3" s="1"/>
  <c r="H82" i="3"/>
  <c r="I82" i="3" s="1"/>
  <c r="H81" i="3"/>
  <c r="H80" i="3"/>
  <c r="I80" i="3" s="1"/>
  <c r="H76" i="3"/>
  <c r="I76" i="3" s="1"/>
  <c r="H75" i="3"/>
  <c r="I75" i="3" s="1"/>
  <c r="H74" i="3"/>
  <c r="I74" i="3" s="1"/>
  <c r="H73" i="3"/>
  <c r="H72" i="3"/>
  <c r="I72" i="3" s="1"/>
  <c r="H68" i="3"/>
  <c r="I68" i="3" s="1"/>
  <c r="H67" i="3"/>
  <c r="I67" i="3" s="1"/>
  <c r="H66" i="3"/>
  <c r="I66" i="3" s="1"/>
  <c r="H65" i="3"/>
  <c r="H64" i="3"/>
  <c r="I64" i="3" s="1"/>
  <c r="H60" i="3"/>
  <c r="I60" i="3" s="1"/>
  <c r="H59" i="3"/>
  <c r="I59" i="3" s="1"/>
  <c r="H58" i="3"/>
  <c r="H57" i="3"/>
  <c r="I57" i="3" s="1"/>
  <c r="H53" i="3"/>
  <c r="I53" i="3" s="1"/>
  <c r="H52" i="3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H41" i="3"/>
  <c r="I41" i="3" s="1"/>
  <c r="H37" i="3"/>
  <c r="H36" i="3"/>
  <c r="I36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H23" i="3"/>
  <c r="I23" i="3" s="1"/>
  <c r="H22" i="3"/>
  <c r="I22" i="3" s="1"/>
  <c r="H18" i="3"/>
  <c r="I18" i="3" s="1"/>
  <c r="H17" i="3"/>
  <c r="I17" i="3" s="1"/>
  <c r="H16" i="3"/>
  <c r="I16" i="3" s="1"/>
  <c r="H15" i="3"/>
  <c r="I15" i="3" s="1"/>
  <c r="H14" i="3"/>
  <c r="H10" i="3"/>
  <c r="I10" i="3" s="1"/>
  <c r="H9" i="3"/>
  <c r="I9" i="3" s="1"/>
  <c r="H8" i="3"/>
  <c r="I8" i="3" s="1"/>
  <c r="H7" i="3"/>
  <c r="I7" i="3" s="1"/>
  <c r="H134" i="1"/>
  <c r="I134" i="1" s="1"/>
  <c r="H133" i="1"/>
  <c r="I133" i="1" s="1"/>
  <c r="H132" i="1"/>
  <c r="I132" i="1" s="1"/>
  <c r="H131" i="1"/>
  <c r="H130" i="1"/>
  <c r="H126" i="1"/>
  <c r="I126" i="1" s="1"/>
  <c r="H125" i="1"/>
  <c r="I125" i="1" s="1"/>
  <c r="H124" i="1"/>
  <c r="I124" i="1" s="1"/>
  <c r="H123" i="1"/>
  <c r="H122" i="1"/>
  <c r="H118" i="1"/>
  <c r="I118" i="1" s="1"/>
  <c r="H117" i="1"/>
  <c r="I117" i="1" s="1"/>
  <c r="H116" i="1"/>
  <c r="I116" i="1" s="1"/>
  <c r="H115" i="1"/>
  <c r="I115" i="1" s="1"/>
  <c r="H114" i="1"/>
  <c r="H113" i="1"/>
  <c r="I113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H101" i="1"/>
  <c r="H100" i="1"/>
  <c r="I100" i="1" s="1"/>
  <c r="H96" i="1"/>
  <c r="I96" i="1" s="1"/>
  <c r="H95" i="1"/>
  <c r="I95" i="1" s="1"/>
  <c r="H94" i="1"/>
  <c r="I94" i="1" s="1"/>
  <c r="H93" i="1"/>
  <c r="H92" i="1"/>
  <c r="I92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H77" i="1"/>
  <c r="H73" i="1"/>
  <c r="I73" i="1" s="1"/>
  <c r="H72" i="1"/>
  <c r="I72" i="1" s="1"/>
  <c r="H71" i="1"/>
  <c r="I71" i="1" s="1"/>
  <c r="H70" i="1"/>
  <c r="I70" i="1" s="1"/>
  <c r="H69" i="1"/>
  <c r="I69" i="1" s="1"/>
  <c r="H68" i="1"/>
  <c r="H67" i="1"/>
  <c r="I67" i="1" s="1"/>
  <c r="H66" i="1"/>
  <c r="H62" i="1"/>
  <c r="I62" i="1" s="1"/>
  <c r="H61" i="1"/>
  <c r="I61" i="1" s="1"/>
  <c r="H60" i="1"/>
  <c r="I60" i="1" s="1"/>
  <c r="H59" i="1"/>
  <c r="H58" i="1"/>
  <c r="I58" i="1" s="1"/>
  <c r="H57" i="1"/>
  <c r="H53" i="1"/>
  <c r="I53" i="1" s="1"/>
  <c r="H52" i="1"/>
  <c r="I52" i="1" s="1"/>
  <c r="H51" i="1"/>
  <c r="I51" i="1" s="1"/>
  <c r="H50" i="1"/>
  <c r="I50" i="1" s="1"/>
  <c r="H49" i="1"/>
  <c r="H48" i="1"/>
  <c r="I48" i="1" s="1"/>
  <c r="H47" i="1"/>
  <c r="I47" i="1" s="1"/>
  <c r="H46" i="1"/>
  <c r="H42" i="1"/>
  <c r="I42" i="1" s="1"/>
  <c r="H41" i="1"/>
  <c r="I41" i="1" s="1"/>
  <c r="H40" i="1"/>
  <c r="I40" i="1" s="1"/>
  <c r="H39" i="1"/>
  <c r="I39" i="1" s="1"/>
  <c r="H38" i="1"/>
  <c r="H34" i="1"/>
  <c r="I34" i="1" s="1"/>
  <c r="H33" i="1"/>
  <c r="I33" i="1" s="1"/>
  <c r="H32" i="1"/>
  <c r="H31" i="1"/>
  <c r="H30" i="1"/>
  <c r="I30" i="1" s="1"/>
  <c r="H29" i="1"/>
  <c r="I29" i="1" s="1"/>
  <c r="H28" i="1"/>
  <c r="I28" i="1" s="1"/>
  <c r="H27" i="1"/>
  <c r="I27" i="1" s="1"/>
  <c r="H26" i="1"/>
  <c r="I26" i="1" s="1"/>
  <c r="I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H12" i="1"/>
  <c r="I12" i="1" s="1"/>
  <c r="H11" i="1"/>
  <c r="I11" i="1" s="1"/>
  <c r="H10" i="1"/>
  <c r="I10" i="1" s="1"/>
  <c r="H9" i="1"/>
  <c r="I9" i="1" s="1"/>
  <c r="H8" i="1"/>
  <c r="I8" i="1" s="1"/>
  <c r="H7" i="1"/>
  <c r="H6" i="3"/>
  <c r="I92" i="4"/>
  <c r="I90" i="4"/>
  <c r="I88" i="4"/>
  <c r="I24" i="4"/>
  <c r="I23" i="4"/>
  <c r="I22" i="4"/>
  <c r="I21" i="4"/>
  <c r="I20" i="4"/>
  <c r="H19" i="3" l="1"/>
  <c r="H97" i="2"/>
  <c r="H107" i="2"/>
  <c r="H97" i="1"/>
  <c r="F98" i="1" s="1"/>
  <c r="I67" i="2"/>
  <c r="H89" i="2"/>
  <c r="H11" i="3"/>
  <c r="I32" i="1"/>
  <c r="H35" i="1"/>
  <c r="I130" i="1"/>
  <c r="H138" i="1"/>
  <c r="I122" i="1"/>
  <c r="H127" i="1"/>
  <c r="I102" i="1"/>
  <c r="H110" i="1"/>
  <c r="I78" i="1"/>
  <c r="H89" i="1"/>
  <c r="I68" i="1"/>
  <c r="H74" i="1"/>
  <c r="I59" i="1"/>
  <c r="H63" i="1"/>
  <c r="I49" i="1"/>
  <c r="H54" i="1"/>
  <c r="H43" i="1"/>
  <c r="F44" i="1" s="1"/>
  <c r="H23" i="1"/>
  <c r="C24" i="1" s="1"/>
  <c r="C25" i="1" s="1"/>
  <c r="H86" i="4"/>
  <c r="C106" i="4"/>
  <c r="D106" i="4" s="1"/>
  <c r="C98" i="2"/>
  <c r="C99" i="2" s="1"/>
  <c r="C90" i="2"/>
  <c r="C91" i="2" s="1"/>
  <c r="H51" i="4"/>
  <c r="C107" i="4"/>
  <c r="D107" i="4" s="1"/>
  <c r="H73" i="4"/>
  <c r="C86" i="4"/>
  <c r="C108" i="4"/>
  <c r="D108" i="4" s="1"/>
  <c r="D109" i="4"/>
  <c r="H98" i="4"/>
  <c r="C98" i="4"/>
  <c r="I100" i="2"/>
  <c r="C108" i="2"/>
  <c r="C109" i="2" s="1"/>
  <c r="I52" i="3"/>
  <c r="H54" i="3"/>
  <c r="C55" i="3" s="1"/>
  <c r="C56" i="3" s="1"/>
  <c r="I89" i="3"/>
  <c r="H99" i="3"/>
  <c r="C100" i="3" s="1"/>
  <c r="I81" i="3"/>
  <c r="H85" i="3"/>
  <c r="C86" i="3" s="1"/>
  <c r="C87" i="3" s="1"/>
  <c r="I73" i="3"/>
  <c r="H77" i="3"/>
  <c r="C78" i="3" s="1"/>
  <c r="C79" i="3" s="1"/>
  <c r="I65" i="3"/>
  <c r="H69" i="3"/>
  <c r="C70" i="3" s="1"/>
  <c r="C71" i="3" s="1"/>
  <c r="I58" i="3"/>
  <c r="H61" i="3"/>
  <c r="C62" i="3" s="1"/>
  <c r="C63" i="3" s="1"/>
  <c r="I42" i="3"/>
  <c r="H49" i="3"/>
  <c r="C50" i="3" s="1"/>
  <c r="C51" i="3" s="1"/>
  <c r="I37" i="3"/>
  <c r="H38" i="3"/>
  <c r="C39" i="3" s="1"/>
  <c r="C40" i="3" s="1"/>
  <c r="I24" i="3"/>
  <c r="H33" i="3"/>
  <c r="C34" i="3" s="1"/>
  <c r="C35" i="3" s="1"/>
  <c r="I14" i="3"/>
  <c r="F20" i="3"/>
  <c r="D21" i="3" s="1"/>
  <c r="I6" i="3"/>
  <c r="C12" i="3"/>
  <c r="C13" i="3" s="1"/>
  <c r="I101" i="2"/>
  <c r="I92" i="2"/>
  <c r="I68" i="2"/>
  <c r="I56" i="2"/>
  <c r="H64" i="2"/>
  <c r="F65" i="2" s="1"/>
  <c r="I42" i="2"/>
  <c r="H52" i="2"/>
  <c r="C53" i="2" s="1"/>
  <c r="I20" i="2"/>
  <c r="H37" i="2"/>
  <c r="C38" i="2" s="1"/>
  <c r="H16" i="2"/>
  <c r="F17" i="2" s="1"/>
  <c r="D18" i="2" s="1"/>
  <c r="I6" i="2"/>
  <c r="I131" i="1"/>
  <c r="I123" i="1"/>
  <c r="I114" i="1"/>
  <c r="H119" i="1"/>
  <c r="I101" i="1"/>
  <c r="I93" i="1"/>
  <c r="I77" i="1"/>
  <c r="F90" i="1"/>
  <c r="I66" i="1"/>
  <c r="F75" i="1"/>
  <c r="D76" i="1" s="1"/>
  <c r="I57" i="1"/>
  <c r="F64" i="1"/>
  <c r="D55" i="1"/>
  <c r="I46" i="1"/>
  <c r="F55" i="1"/>
  <c r="I38" i="1"/>
  <c r="I13" i="1"/>
  <c r="D36" i="1"/>
  <c r="I31" i="1"/>
  <c r="I7" i="1"/>
  <c r="D139" i="1"/>
  <c r="D120" i="1"/>
  <c r="D98" i="1"/>
  <c r="D90" i="1"/>
  <c r="D75" i="1"/>
  <c r="D64" i="1"/>
  <c r="D44" i="1"/>
  <c r="D90" i="2"/>
  <c r="D53" i="2"/>
  <c r="D38" i="2"/>
  <c r="D17" i="2"/>
  <c r="D24" i="1"/>
  <c r="C96" i="4"/>
  <c r="C54" i="3"/>
  <c r="C17" i="2" l="1"/>
  <c r="C18" i="2" s="1"/>
  <c r="C139" i="1"/>
  <c r="C140" i="1" s="1"/>
  <c r="C128" i="1"/>
  <c r="C129" i="1" s="1"/>
  <c r="C120" i="1"/>
  <c r="C121" i="1" s="1"/>
  <c r="C111" i="1"/>
  <c r="C112" i="1" s="1"/>
  <c r="C90" i="1"/>
  <c r="C91" i="1" s="1"/>
  <c r="C75" i="1"/>
  <c r="C76" i="1" s="1"/>
  <c r="C44" i="1"/>
  <c r="C45" i="1" s="1"/>
  <c r="C101" i="3"/>
  <c r="C54" i="2"/>
  <c r="C115" i="2"/>
  <c r="D115" i="2" s="1"/>
  <c r="C39" i="2"/>
  <c r="C114" i="2"/>
  <c r="D114" i="2" s="1"/>
  <c r="G18" i="2"/>
  <c r="E18" i="2"/>
  <c r="F18" i="2"/>
  <c r="C36" i="1"/>
  <c r="F45" i="1"/>
  <c r="E45" i="1"/>
  <c r="G45" i="1"/>
  <c r="D45" i="1"/>
  <c r="E56" i="1"/>
  <c r="G56" i="1"/>
  <c r="F56" i="1"/>
  <c r="D56" i="1"/>
  <c r="C55" i="1"/>
  <c r="F65" i="1"/>
  <c r="G65" i="1"/>
  <c r="E65" i="1"/>
  <c r="D65" i="1"/>
  <c r="C64" i="1"/>
  <c r="C65" i="1" s="1"/>
  <c r="E76" i="1"/>
  <c r="G76" i="1"/>
  <c r="F76" i="1"/>
  <c r="G91" i="1"/>
  <c r="F91" i="1"/>
  <c r="E91" i="1"/>
  <c r="D91" i="1"/>
  <c r="G99" i="1"/>
  <c r="F99" i="1"/>
  <c r="E99" i="1"/>
  <c r="D99" i="1"/>
  <c r="C98" i="1"/>
  <c r="C99" i="1" s="1"/>
  <c r="F55" i="3"/>
  <c r="F100" i="3"/>
  <c r="F86" i="3"/>
  <c r="C114" i="3"/>
  <c r="D114" i="3" s="1"/>
  <c r="F78" i="3"/>
  <c r="C113" i="3"/>
  <c r="D113" i="3" s="1"/>
  <c r="F70" i="3"/>
  <c r="C112" i="3"/>
  <c r="D112" i="3" s="1"/>
  <c r="F62" i="3"/>
  <c r="C111" i="3"/>
  <c r="D111" i="3" s="1"/>
  <c r="F50" i="3"/>
  <c r="C109" i="3"/>
  <c r="D109" i="3" s="1"/>
  <c r="F39" i="3"/>
  <c r="C108" i="3"/>
  <c r="D108" i="3" s="1"/>
  <c r="F34" i="3"/>
  <c r="C107" i="3"/>
  <c r="D107" i="3" s="1"/>
  <c r="F12" i="3"/>
  <c r="C105" i="3"/>
  <c r="D105" i="3" s="1"/>
  <c r="F108" i="2"/>
  <c r="C119" i="2"/>
  <c r="D119" i="2" s="1"/>
  <c r="F98" i="2"/>
  <c r="C118" i="2"/>
  <c r="D118" i="2" s="1"/>
  <c r="F90" i="2"/>
  <c r="C117" i="2"/>
  <c r="D117" i="2" s="1"/>
  <c r="F53" i="2"/>
  <c r="F38" i="2"/>
  <c r="F139" i="1"/>
  <c r="F128" i="1"/>
  <c r="F120" i="1"/>
  <c r="F111" i="1"/>
  <c r="F24" i="1"/>
  <c r="F36" i="1"/>
  <c r="D34" i="3"/>
  <c r="C33" i="3" s="1"/>
  <c r="D12" i="3"/>
  <c r="C11" i="3" s="1"/>
  <c r="C16" i="2"/>
  <c r="C37" i="2"/>
  <c r="C89" i="1"/>
  <c r="C23" i="1"/>
  <c r="C110" i="1"/>
  <c r="C52" i="2"/>
  <c r="C149" i="1" l="1"/>
  <c r="D149" i="1" s="1"/>
  <c r="C113" i="2"/>
  <c r="D113" i="2" s="1"/>
  <c r="C155" i="1"/>
  <c r="D155" i="1" s="1"/>
  <c r="C146" i="1"/>
  <c r="D146" i="1" s="1"/>
  <c r="H18" i="2"/>
  <c r="C154" i="1"/>
  <c r="D154" i="1" s="1"/>
  <c r="F129" i="1"/>
  <c r="E129" i="1"/>
  <c r="D129" i="1"/>
  <c r="G129" i="1"/>
  <c r="C153" i="1"/>
  <c r="D153" i="1" s="1"/>
  <c r="D121" i="1"/>
  <c r="E121" i="1"/>
  <c r="F121" i="1"/>
  <c r="G121" i="1"/>
  <c r="F112" i="1"/>
  <c r="E112" i="1"/>
  <c r="D112" i="1"/>
  <c r="G112" i="1"/>
  <c r="H99" i="1"/>
  <c r="C151" i="1"/>
  <c r="D151" i="1" s="1"/>
  <c r="H91" i="1"/>
  <c r="H76" i="1"/>
  <c r="C148" i="1"/>
  <c r="D148" i="1" s="1"/>
  <c r="H65" i="1"/>
  <c r="H56" i="1"/>
  <c r="C147" i="1"/>
  <c r="D147" i="1" s="1"/>
  <c r="C56" i="1"/>
  <c r="H45" i="1"/>
  <c r="C145" i="1"/>
  <c r="D145" i="1" s="1"/>
  <c r="C37" i="1"/>
  <c r="G13" i="3"/>
  <c r="G21" i="3" s="1"/>
  <c r="F13" i="3"/>
  <c r="F21" i="3" s="1"/>
  <c r="D13" i="3"/>
  <c r="E13" i="3"/>
  <c r="D35" i="3"/>
  <c r="G35" i="3"/>
  <c r="F35" i="3"/>
  <c r="E35" i="3"/>
  <c r="F40" i="3"/>
  <c r="D40" i="3"/>
  <c r="G40" i="3"/>
  <c r="E40" i="3"/>
  <c r="D51" i="3"/>
  <c r="E51" i="3"/>
  <c r="F51" i="3"/>
  <c r="G51" i="3"/>
  <c r="D56" i="3"/>
  <c r="E56" i="3"/>
  <c r="G56" i="3"/>
  <c r="F56" i="3"/>
  <c r="D63" i="3"/>
  <c r="G63" i="3"/>
  <c r="F63" i="3"/>
  <c r="E63" i="3"/>
  <c r="D71" i="3"/>
  <c r="G71" i="3"/>
  <c r="F71" i="3"/>
  <c r="E71" i="3"/>
  <c r="D79" i="3"/>
  <c r="G79" i="3"/>
  <c r="F79" i="3"/>
  <c r="E79" i="3"/>
  <c r="G87" i="3"/>
  <c r="D87" i="3"/>
  <c r="E87" i="3"/>
  <c r="F87" i="3"/>
  <c r="G101" i="3"/>
  <c r="D101" i="3"/>
  <c r="F101" i="3"/>
  <c r="E101" i="3"/>
  <c r="D99" i="2"/>
  <c r="G99" i="2"/>
  <c r="F99" i="2"/>
  <c r="E99" i="2"/>
  <c r="G91" i="2"/>
  <c r="D91" i="2"/>
  <c r="E91" i="2"/>
  <c r="F91" i="2"/>
  <c r="G54" i="2"/>
  <c r="D54" i="2"/>
  <c r="D66" i="2" s="1"/>
  <c r="F54" i="2"/>
  <c r="F66" i="2" s="1"/>
  <c r="E54" i="2"/>
  <c r="E66" i="2" s="1"/>
  <c r="G39" i="2"/>
  <c r="F39" i="2"/>
  <c r="E39" i="2"/>
  <c r="D39" i="2"/>
  <c r="G25" i="1"/>
  <c r="F25" i="1"/>
  <c r="E25" i="1"/>
  <c r="D25" i="1"/>
  <c r="D37" i="1"/>
  <c r="F37" i="1"/>
  <c r="G37" i="1"/>
  <c r="E37" i="1"/>
  <c r="E109" i="2"/>
  <c r="D109" i="2"/>
  <c r="F109" i="2"/>
  <c r="G109" i="2"/>
  <c r="F140" i="1"/>
  <c r="G140" i="1"/>
  <c r="D140" i="1"/>
  <c r="E140" i="1"/>
  <c r="C152" i="1"/>
  <c r="D152" i="1" s="1"/>
  <c r="C144" i="1"/>
  <c r="C150" i="1"/>
  <c r="D150" i="1" s="1"/>
  <c r="C110" i="3"/>
  <c r="D110" i="3" s="1"/>
  <c r="C115" i="3"/>
  <c r="G66" i="2"/>
  <c r="D39" i="3"/>
  <c r="C89" i="2"/>
  <c r="D98" i="2"/>
  <c r="C97" i="1"/>
  <c r="D72" i="4"/>
  <c r="D50" i="4"/>
  <c r="D40" i="4"/>
  <c r="C41" i="4" l="1"/>
  <c r="C42" i="4" s="1"/>
  <c r="D42" i="4"/>
  <c r="H42" i="4" s="1"/>
  <c r="D28" i="4"/>
  <c r="H28" i="4" s="1"/>
  <c r="C27" i="4"/>
  <c r="C28" i="4" s="1"/>
  <c r="H109" i="2"/>
  <c r="H129" i="1"/>
  <c r="H101" i="3"/>
  <c r="H87" i="3"/>
  <c r="H79" i="3"/>
  <c r="H71" i="3"/>
  <c r="H63" i="3"/>
  <c r="H56" i="3"/>
  <c r="H51" i="3"/>
  <c r="H40" i="3"/>
  <c r="H35" i="3"/>
  <c r="H13" i="3"/>
  <c r="H99" i="2"/>
  <c r="H91" i="2"/>
  <c r="H66" i="2"/>
  <c r="H54" i="2"/>
  <c r="H39" i="2"/>
  <c r="H140" i="1"/>
  <c r="H121" i="1"/>
  <c r="H112" i="1"/>
  <c r="D144" i="1"/>
  <c r="C156" i="1"/>
  <c r="D115" i="3"/>
  <c r="H25" i="1"/>
  <c r="H37" i="1"/>
  <c r="E21" i="3"/>
  <c r="H21" i="3" s="1"/>
  <c r="C20" i="3"/>
  <c r="C65" i="2"/>
  <c r="D20" i="3"/>
  <c r="C19" i="3" s="1"/>
  <c r="D27" i="4"/>
  <c r="C26" i="4" s="1"/>
  <c r="D41" i="4"/>
  <c r="C40" i="4" s="1"/>
  <c r="D65" i="2"/>
  <c r="C64" i="2" s="1"/>
  <c r="D50" i="3"/>
  <c r="C97" i="2"/>
  <c r="C38" i="3"/>
  <c r="C119" i="1"/>
  <c r="C35" i="1"/>
  <c r="C71" i="4"/>
  <c r="C84" i="4"/>
  <c r="C49" i="4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6" i="4"/>
  <c r="D16" i="4"/>
  <c r="D156" i="1" l="1"/>
  <c r="C113" i="4"/>
  <c r="C105" i="4"/>
  <c r="D105" i="4" s="1"/>
  <c r="C104" i="4"/>
  <c r="D104" i="4" s="1"/>
  <c r="C21" i="3"/>
  <c r="C106" i="3"/>
  <c r="C66" i="2"/>
  <c r="C116" i="2"/>
  <c r="I6" i="4"/>
  <c r="H16" i="4"/>
  <c r="D17" i="4"/>
  <c r="C16" i="4" s="1"/>
  <c r="D108" i="2"/>
  <c r="C43" i="1"/>
  <c r="F17" i="4" l="1"/>
  <c r="C17" i="4"/>
  <c r="D106" i="3"/>
  <c r="C116" i="3"/>
  <c r="D116" i="2"/>
  <c r="C120" i="2"/>
  <c r="C107" i="2"/>
  <c r="C49" i="3"/>
  <c r="D116" i="3" l="1"/>
  <c r="C115" i="4"/>
  <c r="D120" i="2"/>
  <c r="C114" i="4"/>
  <c r="C18" i="4"/>
  <c r="D18" i="4"/>
  <c r="G18" i="4"/>
  <c r="F18" i="4"/>
  <c r="E18" i="4"/>
  <c r="C103" i="4"/>
  <c r="C127" i="1"/>
  <c r="C61" i="3"/>
  <c r="D114" i="4" l="1"/>
  <c r="H18" i="4"/>
  <c r="D103" i="4"/>
  <c r="C110" i="4"/>
  <c r="D110" i="4" s="1"/>
  <c r="D115" i="4"/>
  <c r="C138" i="1"/>
  <c r="C54" i="1"/>
  <c r="C69" i="3"/>
  <c r="C116" i="4" l="1"/>
  <c r="C119" i="4" s="1"/>
  <c r="C63" i="1"/>
  <c r="C77" i="3"/>
  <c r="D116" i="4" l="1"/>
  <c r="C120" i="4"/>
  <c r="C85" i="3"/>
  <c r="C74" i="1" l="1"/>
  <c r="C99" i="3" l="1"/>
  <c r="D1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1.1.  Drejtori, në bashkëpunim me grupet e interesit, ka siguruar një vizion për shkollën në përputhje me politikat arsimore.</t>
        </r>
      </text>
    </comment>
    <comment ref="B1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1.2.  Drejtori ka shndërruar në një kulturë të vijueshme procesin e vlerësimit të brendshëm të shkollës me të gjithë aktorët e shkollës, për përmirësimin e vazhdueshëm të saj.</t>
        </r>
      </text>
    </comment>
    <comment ref="B1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1.3.  Drejtori ka drejtuar hartimin e rregullores së brendshme, për funksionimin e shkollës në përputhje me aktet ligjore e nënligjore. </t>
        </r>
      </text>
    </comment>
    <comment ref="B14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1.4.  Drejtori menaxhon në mënyrë efektive burimet njerëzore, për të ofruar një shërbim profesional në përmbushje të qëllimeve të shkollës.</t>
        </r>
      </text>
    </comment>
    <comment ref="B14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1.5.  Drejtori menaxhon burimet financiare në mënyrë efektive dhe transparente për të mbështetur prioritetet kyçe.</t>
        </r>
      </text>
    </comment>
    <comment ref="B1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1.6.  Drejtori zhvillon kurrikulën e zbatuar në shkollë, të mbështetur në kompetencat e të nxënit gjatë gjithë jetës, për të përmbushur aspiratat e nxënësve, të mësuesve, të prindërve dhe të komunitetit.</t>
        </r>
      </text>
    </comment>
    <comment ref="B1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1.7.  Drejtuesit e shkollës vlerësojnë arritjet e nxënësve, të stafit dhe të ekipeve të ndryshme, duke promovuar në mënyrë të vazhdueshme standarde të larta.</t>
        </r>
      </text>
    </comment>
    <comment ref="B15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1.8.  Drejtori siguron transparencën e arritjeve të shkollës për prindërit e komunitetin, nëpërmjet plotësimit të saktë të Kartës së Performancës.</t>
        </r>
      </text>
    </comment>
    <comment ref="B15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1.9.  Drejtori mundëson zhvillimin e vazhdueshëm profesional të stafit pedagogjik, në funksion të përmirësimit të zbatimit të kurrikulës, të mësimdhënies dhe të të nxënit të suksesshëm.</t>
        </r>
      </text>
    </comment>
    <comment ref="B15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1.10.  Drejtori ndërton marrëdhënie të ndërsjella partneriteti mes shkollës dhe komunitetit, për edukimin cilësor të të gjithë nxënësve.</t>
        </r>
      </text>
    </comment>
    <comment ref="B15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1.11.  Drejtori ka ngritur organizmat e shkollës, për ndërtimin e një mjedisi të sigurt dhe të qëndrueshëm.</t>
        </r>
      </text>
    </comment>
    <comment ref="B15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1.12.  Drejtori administron dokumentacionin shkollor në ruajtje të përhershme/ të përkohshme dhe bazën materiale, në përputhje me aktet/rregulloret përkatëse.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2.1. Planifikimi lëndor është hartuar bazuar në dokumentet kurrikulare.</t>
        </r>
      </text>
    </comment>
    <comment ref="B1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2.2.  Mësuesi realizon bashkë me nxënësit projekte lëndore, ndërlëndore që i ndihmojnë nxënësit të përpunojnë njohuritë, aftësitë, qëndrimet dhe vlerat kurrikulare/ ndërkurrikulare.</t>
        </r>
      </text>
    </comment>
    <comment ref="B1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2.3.  Plani ditor hartohet, duke identifikuar qartë, se çfarë duhet të mësojë dhe si do të vlerësohet nxënësi.</t>
        </r>
      </text>
    </comment>
    <comment ref="B11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2.4.  Mjedisi i të nxënit është funksional dhe motivues për të gjithë nxënësit. </t>
        </r>
      </text>
    </comment>
    <comment ref="B1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2.5.  Mësuesi përdor modele, metoda, strategji dhe teknika të përshtatshme, për ndërtimin e zhvillimin e kompetencave kyçe.</t>
        </r>
      </text>
    </comment>
    <comment ref="B11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2.6.  Mësuesi planifikon detyra shtëpie individuale dhe në grup,  si vazhdim i procesit të nxënies.</t>
        </r>
      </text>
    </comment>
    <comment ref="B11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2.7.  Mësuesi realizon vlerësimin e njohurive, shkathtësive, qëndrimeve dhe vlerave të demonstruara nga nxënësit në kontekste të ndryshme.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3.1.  Mësuesi vlerëson vazhdimisht progresin e nxënësit.</t>
        </r>
      </text>
    </comment>
    <comment ref="B10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3.2.  Mësuesi vlerëson nxënësin duke u bazuar te portofoli i tij.</t>
        </r>
      </text>
    </comment>
    <comment ref="B10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3.3.  Mësuesi mat nivelin e arritjeve të nxënësit me anë të testeve/detyrave përmbledhëse.</t>
        </r>
      </text>
    </comment>
    <comment ref="B10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3.4.  Mësuesi bën vlerësimin periodik të nxënësit në fund të çdo periudhe.</t>
        </r>
      </text>
    </comment>
    <comment ref="B10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3.5.  Mësuesi kryen vlerësimin vjetor dhe vlerësimin përfundimtar të nxënësit.</t>
        </r>
      </text>
    </comment>
    <comment ref="B1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3.6.     Mësuesi informon prindërit për rezultatet e nxënësve.</t>
        </r>
      </text>
    </comment>
    <comment ref="B1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3.7.     Shkolla kryen rivlerësimin e nxënësve.</t>
        </r>
      </text>
    </comment>
    <comment ref="B11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3.8.     Rezultatet e nxënësve në vlerësimin kombëtar të klasës së pestë, përputhen në nivele të kënaqshme me vlerësimin e bërë nga shkolla.</t>
        </r>
      </text>
    </comment>
    <comment ref="B11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3.9.     Rezultatet e nxënësve në Provimet e Lirimit, përputhen në nivele të kënaqshme me vlerësimin e bërë nga shkolla.</t>
        </r>
      </text>
    </comment>
    <comment ref="B11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3.10.  Rezultatet e nxënësve në Maturën Shtetërore, përputhen në nivele të kënaqshme me vlerësimin e bërë nga vetë shkolla.</t>
        </r>
      </text>
    </comment>
    <comment ref="B11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3.11.  Arritjet e nxënësve përputhen me pritshmëritë e shkollës.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4.1.  Shkolla ofron mjedise fizike mësimore të përshtatshme, që sigurojnë mirëqenien e të gjithë nxënësve.</t>
        </r>
      </text>
    </comment>
    <comment ref="B10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4.2.  Shkolla ofron mbështetje emocionale, sociale dhe akademike për të gjithë nxënësit.</t>
        </r>
      </text>
    </comment>
    <comment ref="B10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4.3.    Shkolla mbështet nxënësit me nevoja të veçanta[1].</t>
        </r>
      </text>
    </comment>
    <comment ref="B10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4.4.    Shkolla në bashkëpunim me organizmat, kontribuon në përmirësimin e klimës së saj.</t>
        </r>
      </text>
    </comment>
    <comment ref="B10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4.5.    Psikologu/punonjësi social kontribuon për mirëqenien e të gjithë individëve dhe grupeve në shkollë.</t>
        </r>
      </text>
    </comment>
    <comment ref="B10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4.6.    Oficeri i sigurisë[2] kontribuon në krijimin e një mjedisi të sigurt në shkollë dhe përreth saj.</t>
        </r>
      </text>
    </comment>
    <comment ref="B109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4.7.    Shkolla ndërvepron me prindërit dhe komunitetin për përmirësimin e mirëqenies në shkollë.</t>
        </r>
      </text>
    </comment>
    <comment ref="B11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DREJTIMI DHE MENAXHIMI</t>
        </r>
      </text>
    </comment>
    <comment ref="B114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CILËSIA E MËSIMDHËNIES DHE E TË NXËNIT</t>
        </r>
      </text>
    </comment>
    <comment ref="B11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VLERËSIMI DHE ARRITJET E NXËNËSVE</t>
        </r>
      </text>
    </comment>
    <comment ref="B116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MIRËQENIA DHE SJELLJA E NXËNËSVE</t>
        </r>
      </text>
    </comment>
  </commentList>
</comments>
</file>

<file path=xl/sharedStrings.xml><?xml version="1.0" encoding="utf-8"?>
<sst xmlns="http://schemas.openxmlformats.org/spreadsheetml/2006/main" count="763" uniqueCount="484">
  <si>
    <t>Treguesit e cilësisë dhe përshkruesit praktikë të fushës: Drejtimi dhe menaxhimi</t>
  </si>
  <si>
    <t>FUSHA 1: DREJTIMI DHE MENAXHIMI</t>
  </si>
  <si>
    <t>TREGUESIT E CILËSISË</t>
  </si>
  <si>
    <t>PËRSHKRUESIT PRAKTIKË</t>
  </si>
  <si>
    <t>NIVELET E VLERËSIMIT</t>
  </si>
  <si>
    <t>[1] Plani i përmirësimit të vlerësimit të brendshëm të shkollës.</t>
  </si>
  <si>
    <t>[2] Plani i përmirësimit paraqet shkurtimisht veprimet konkrete që lidhen me planet zhvillimore të shkollës.</t>
  </si>
  <si>
    <t>[3] Ky përshkrues praktik aplikohet, nëse ZVAP-ja ka realizuar pyetësorët në shkollë.</t>
  </si>
  <si>
    <t>[4] Organizmat e shkollës janë: bordi i shkollës, qeveria e nxënësve, këshilli i mësuesve, këshilli i prindërve të shkollës, këshilli i prindërve të klasës, komisioni i disiplinës, komisioni i etikës dhe sjelljes, komisioni i shëndetit sigurisë, mirëmbajtjes dhe mjedisit, komisionin i këshillimit të karrierës.</t>
  </si>
  <si>
    <t>Treguesit e cilësisë dhe përshkruesit praktikë të fushës: Cilësia e mësimdhënies dhe e të nxënit</t>
  </si>
  <si>
    <t>FUSHA 2: CILËSIA E MËSIMDHËNIES DHE E TË NXËNIT</t>
  </si>
  <si>
    <t>[1] Mësuesi që jep mësim në disa paralele harton një plan, nëse nivelet e klasave janë të njëjta.</t>
  </si>
  <si>
    <t>[2]Mundësisht, sipas rastit, këto detyra të jenë të integruara brenda fushës apo ndërmjet fushave.</t>
  </si>
  <si>
    <t>[3] Sidomos pyetje me “Si” dhe “Pse”.</t>
  </si>
  <si>
    <t>8 Llojet e “feedback”-ut jepen te Përkufizime.</t>
  </si>
  <si>
    <t>Treguesit e cilësisë dhe përshkruesit praktikë të fushës: Vlerësimi dhe arritjet e nxënësve</t>
  </si>
  <si>
    <t>FUSHA 3: VLERËSIMI DHE ARRITJET E NXËNËSVE</t>
  </si>
  <si>
    <t>[1] Ky përshkrues praktik vlerësohet, nëse shkolla përfshihet në provimet e ZVAP-së/DRAP-it.</t>
  </si>
  <si>
    <t>[2] Ky përshkrues praktik vlerësohet, nëse shkolla është e përfshirë në provimet ndërkombëtare.</t>
  </si>
  <si>
    <t>Treguesit e cilësisë dhe përshkruesit praktikë të fushës: Mirëqenia dhe sjellja e nxënësve</t>
  </si>
  <si>
    <t>FUSHA 4: MIRËQENIA DHE SJELLJA E NXËNËSVE</t>
  </si>
  <si>
    <t>4.3.    Shkolla mbështet nxënësit me nevoja të veçanta[1].</t>
  </si>
  <si>
    <t>4.6.    Oficeri i sigurisë[2] kontribuon në krijimin e një mjedisi të sigurt në shkollë dhe përreth saj.</t>
  </si>
  <si>
    <t>[1] Nxënësit me nevoja të veçanta janë: nxënësit me prirje të veçanta, nxënësit me vështirësi në të nxënë dhe nxënësit me aftësi të kufizuara.</t>
  </si>
  <si>
    <t>[2] Ky tregues vlerësohet në shkollat që ofrohet shërbimi i oficerit të sigurisë.</t>
  </si>
  <si>
    <t>nga 8 Pike</t>
  </si>
  <si>
    <t>Kontrolli</t>
  </si>
  <si>
    <r>
      <t>4.2.3.</t>
    </r>
    <r>
      <rPr>
        <sz val="10"/>
        <color theme="1"/>
        <rFont val="Palatino Linotype"/>
        <family val="1"/>
      </rPr>
      <t xml:space="preserve">Shkolla siguron respektimin e ndërsjellë mes dallimeve individuale (gjinia, raca, gjuha, kultura, shtetësia, krahina, përkatësia fetare etj). </t>
    </r>
  </si>
  <si>
    <r>
      <t>4.2.4.</t>
    </r>
    <r>
      <rPr>
        <sz val="10"/>
        <color theme="1"/>
        <rFont val="Palatino Linotype"/>
        <family val="1"/>
      </rPr>
      <t>Mësuesit përdorin strategji të mësimdhënies dhe të nxënies, të cilat nxisin zhvillimin emocional dhe social të nxënësve, të tilla si: dëgjimin efektiv, zgjidhjen e konflikteve, vetëreflektimin, rregullimin emocional, empatinë, përgjegjësinë personale dhe vendimmarrjet etike.</t>
    </r>
  </si>
  <si>
    <r>
      <t>4.4.1.</t>
    </r>
    <r>
      <rPr>
        <sz val="10"/>
        <color theme="1"/>
        <rFont val="Palatino Linotype"/>
        <family val="1"/>
      </rPr>
      <t>Shkolla u mundëson nxënësve për të ushtruar të drejtat dhe detyrat e tyre, të përcaktuara në aktet ligjore e nënligjore.</t>
    </r>
  </si>
  <si>
    <r>
      <t>4.4.2.</t>
    </r>
    <r>
      <rPr>
        <sz val="10"/>
        <color theme="1"/>
        <rFont val="Palatino Linotype"/>
        <family val="1"/>
      </rPr>
      <t>Nxënësit ndihen të sigurt nga dhuna fizike, dhuna verbale dhe përjashtimi.</t>
    </r>
  </si>
  <si>
    <r>
      <t xml:space="preserve">4.1.1.  </t>
    </r>
    <r>
      <rPr>
        <sz val="10"/>
        <color theme="1"/>
        <rFont val="Palatino Linotype"/>
        <family val="1"/>
      </rPr>
      <t>Shkolla ka mjedise të sigurta dhe të përshtatshme për të gjithë nxënësit (oborri i shkollës, kangjellat, shkallët e brendshme, shkallët e emergjencës, rampa, mjete për shuarjen e zjarrit etj).</t>
    </r>
  </si>
  <si>
    <r>
      <t xml:space="preserve">4.1.2.   </t>
    </r>
    <r>
      <rPr>
        <sz val="10"/>
        <color theme="1"/>
        <rFont val="Palatino Linotype"/>
        <family val="1"/>
      </rPr>
      <t>Raporti nxënës-hapësirë është në</t>
    </r>
    <r>
      <rPr>
        <sz val="10"/>
        <color rgb="FFFF0000"/>
        <rFont val="Palatino Linotype"/>
        <family val="1"/>
      </rPr>
      <t xml:space="preserve"> </t>
    </r>
    <r>
      <rPr>
        <sz val="10"/>
        <color theme="1"/>
        <rFont val="Palatino Linotype"/>
        <family val="1"/>
      </rPr>
      <t>përputhje me normat zyrtare të mjediseve fizike të shkollës.</t>
    </r>
  </si>
  <si>
    <r>
      <t xml:space="preserve">4.1.3.   </t>
    </r>
    <r>
      <rPr>
        <sz val="10"/>
        <color theme="1"/>
        <rFont val="Palatino Linotype"/>
        <family val="1"/>
      </rPr>
      <t>Laboratorët, kabinetet, palestra, mjediset sportive të jashtme dhe biblioteka janë të përshtatshëm/të përshtatshme për zhvillimin e veprimtarive mësimore-edukative.</t>
    </r>
  </si>
  <si>
    <r>
      <t xml:space="preserve">4.1.4.   </t>
    </r>
    <r>
      <rPr>
        <sz val="10"/>
        <color theme="1"/>
        <rFont val="Palatino Linotype"/>
        <family val="1"/>
      </rPr>
      <t>Shkolla ka mjedise të brendshme të ajrosura dhe të ndriçuara.</t>
    </r>
  </si>
  <si>
    <r>
      <t xml:space="preserve">4.1.5.   </t>
    </r>
    <r>
      <rPr>
        <sz val="10"/>
        <color theme="1"/>
        <rFont val="Palatino Linotype"/>
        <family val="1"/>
      </rPr>
      <t>Shkolla ka ujë të rrjedhshëm, të ngrohtë, të ftohtë dhe klinikisht të pastër.</t>
    </r>
  </si>
  <si>
    <r>
      <t xml:space="preserve">4.1.6.   </t>
    </r>
    <r>
      <rPr>
        <sz val="10"/>
        <color theme="1"/>
        <rFont val="Palatino Linotype"/>
        <family val="1"/>
      </rPr>
      <t>Shkolla ka sistem për ngrohjen dhe ftohjen e mjediseve.</t>
    </r>
  </si>
  <si>
    <r>
      <t xml:space="preserve">4.1.7.   </t>
    </r>
    <r>
      <rPr>
        <sz val="10"/>
        <color theme="1"/>
        <rFont val="Palatino Linotype"/>
        <family val="1"/>
      </rPr>
      <t>Shkolla ka tualete të mjaftueshme, në raport me numrin e nxënësve, dhe të përshtatshme për nxënësit me aftësi të kufizuara.</t>
    </r>
  </si>
  <si>
    <r>
      <t xml:space="preserve">4.1.8.   </t>
    </r>
    <r>
      <rPr>
        <sz val="10"/>
        <color theme="1"/>
        <rFont val="Palatino Linotype"/>
        <family val="1"/>
      </rPr>
      <t>Shkolla mirëmban mjediset dhe kujdeset për higjienën e tyre.</t>
    </r>
  </si>
  <si>
    <r>
      <t xml:space="preserve">4.1.9.   </t>
    </r>
    <r>
      <rPr>
        <sz val="10"/>
        <color theme="1"/>
        <rFont val="Palatino Linotype"/>
        <family val="1"/>
      </rPr>
      <t>Komisioni i shëndetit, sigurisë, mirëmbajtjes dhe mjedisit monitoron në vijimësi shëndetin dhe sigurinë e nxënësve, si dhe mirëmbajtjen e mjediseve të shkollës.</t>
    </r>
  </si>
  <si>
    <r>
      <t xml:space="preserve">4.1.10. </t>
    </r>
    <r>
      <rPr>
        <sz val="10"/>
        <color theme="1"/>
        <rFont val="Palatino Linotype"/>
        <family val="1"/>
      </rPr>
      <t>Shkolla afishon në mjediset e saj numrat e emergjencës (policisë, zjarrfikësve dhe të urgjencës) dhe shenjat dalluese që ndalojnë pirjen e duhanit, pijeve alkoolike, drogës dhe përdorimin e telefonit celular.</t>
    </r>
  </si>
  <si>
    <r>
      <t xml:space="preserve">4.2.1.   </t>
    </r>
    <r>
      <rPr>
        <sz val="10"/>
        <color theme="1"/>
        <rFont val="Palatino Linotype"/>
        <family val="1"/>
      </rPr>
      <t>Shkolla ka hartuar historikun e saj, i cili është i ekspozuar në mjediset e shkollës.</t>
    </r>
  </si>
  <si>
    <r>
      <t xml:space="preserve">4.2.2.   </t>
    </r>
    <r>
      <rPr>
        <sz val="10"/>
        <color theme="1"/>
        <rFont val="Palatino Linotype"/>
        <family val="1"/>
      </rPr>
      <t>Shkolla ekspozon në mjediset e saj veprimtari dhe produkte shkencore, artistike, sociale, sportive etj.</t>
    </r>
  </si>
  <si>
    <r>
      <t xml:space="preserve">4.2.5.   </t>
    </r>
    <r>
      <rPr>
        <sz val="10"/>
        <color theme="1"/>
        <rFont val="Palatino Linotype"/>
        <family val="1"/>
      </rPr>
      <t>Shkolla realizon veprimtari plotësuese, të tilla si: veprimtari kulturore-artistike, sportive, letrare, shkencore, mjedisore; ekskursione, vizita dhe konkurse, bazuar në interesat dhe nevojat reale të nxënësve.</t>
    </r>
  </si>
  <si>
    <r>
      <t xml:space="preserve">4.2.6.   </t>
    </r>
    <r>
      <rPr>
        <sz val="10"/>
        <color theme="1"/>
        <rFont val="Palatino Linotype"/>
        <family val="1"/>
      </rPr>
      <t>Ekskursionet realizohen në përputhje me kriteret e përcaktuara në udhëzimet zyrtare.</t>
    </r>
  </si>
  <si>
    <r>
      <t xml:space="preserve">4.3.1.   </t>
    </r>
    <r>
      <rPr>
        <sz val="10"/>
        <color theme="1"/>
        <rFont val="Palatino Linotype"/>
        <family val="1"/>
      </rPr>
      <t>Shkolla identifikon nxënësit me prirje të veçanta dhe me vështirësi në të nxënë.</t>
    </r>
  </si>
  <si>
    <r>
      <t xml:space="preserve">4.3.2.   </t>
    </r>
    <r>
      <rPr>
        <sz val="10"/>
        <color theme="1"/>
        <rFont val="Palatino Linotype"/>
        <family val="1"/>
      </rPr>
      <t>Shkolla realizon plane të avancuara për nxënësit me prirje të veçanta dhe me vështirësi në të nxënë, të cilat hartohen nga ekipet lëndore.</t>
    </r>
  </si>
  <si>
    <r>
      <t xml:space="preserve">4.3.3.   </t>
    </r>
    <r>
      <rPr>
        <sz val="10"/>
        <color theme="1"/>
        <rFont val="Palatino Linotype"/>
        <family val="1"/>
      </rPr>
      <t>Shkolla mbështet nxënësit të marrin pjesë në veprimtari të ndryshme lokale, kombëtare, ndërkombëtare.</t>
    </r>
  </si>
  <si>
    <r>
      <t xml:space="preserve">4.3.4.   </t>
    </r>
    <r>
      <rPr>
        <sz val="10"/>
        <color theme="1"/>
        <rFont val="Palatino Linotype"/>
        <family val="1"/>
      </rPr>
      <t>Shkolla inkurajon nxënësit të mbështesin dhe të lehtësojnë moshatarët e tyre në procesin e të nxënit.</t>
    </r>
  </si>
  <si>
    <r>
      <t xml:space="preserve">4.3.5.   </t>
    </r>
    <r>
      <rPr>
        <sz val="10"/>
        <color theme="1"/>
        <rFont val="Palatino Linotype"/>
        <family val="1"/>
      </rPr>
      <t>Shkolla motivon nxënësit duke promovuar sukseset dhe arritjet e tyre (certifikata, shpërblime medalje etj).</t>
    </r>
  </si>
  <si>
    <r>
      <t xml:space="preserve">4.3.6.   </t>
    </r>
    <r>
      <rPr>
        <sz val="10"/>
        <color theme="1"/>
        <rFont val="Palatino Linotype"/>
        <family val="1"/>
      </rPr>
      <t>Shkolla ka ngritur komisionin për nxënësit me aftësi të kufizuara, i cili funksionon në përputhje me udhëzimet zyrtare.</t>
    </r>
  </si>
  <si>
    <r>
      <t xml:space="preserve">4.3.7.   </t>
    </r>
    <r>
      <rPr>
        <sz val="10"/>
        <color theme="1"/>
        <rFont val="Palatino Linotype"/>
        <family val="1"/>
      </rPr>
      <t>Shkolla ka bashkëpunuar me komisionin multidisiplinor të ngritur pranë ZVAP-së, për vlerësimin e nxënësve me aftësi të kufizuara.</t>
    </r>
  </si>
  <si>
    <r>
      <t xml:space="preserve">4.3.8.   </t>
    </r>
    <r>
      <rPr>
        <sz val="10"/>
        <color theme="1"/>
        <rFont val="Palatino Linotype"/>
        <family val="1"/>
      </rPr>
      <t>Mësuesi ndihmës bashkëpunon me mësuesin lëndor, punonjësin e shërbimit psiko-social dhe prindin, për hartimin e planit edukativ individual, i cili miratohet nga komisioni i shkollës për nxënësit me aftësi të kufizuara.</t>
    </r>
  </si>
  <si>
    <r>
      <t xml:space="preserve">4.3.9. </t>
    </r>
    <r>
      <rPr>
        <sz val="10"/>
        <color theme="1"/>
        <rFont val="Palatino Linotype"/>
        <family val="1"/>
      </rPr>
      <t>Mësuesi ndihmës zbaton planin edukativ individual, për zhvillimin e potencialit intelektual, social-emocional, zhvillimor e fizik të nxënësit, duke nxitur kalimin e nxënësit nga varësia në pavarësi.</t>
    </r>
  </si>
  <si>
    <r>
      <t xml:space="preserve">4.3.10. </t>
    </r>
    <r>
      <rPr>
        <sz val="10"/>
        <color theme="1"/>
        <rFont val="Palatino Linotype"/>
        <family val="1"/>
      </rPr>
      <t>Mësuesi lëndor dhe mësuesi ndihmës bashkëpunojnë me prindërit, në mënyrë që njohuritë e marra dhe veprimtaritë e zhvilluara në shkollë, me ato në shtëpi, të plotësojnë dhe të përforcojnë njëra tjetrën.</t>
    </r>
  </si>
  <si>
    <r>
      <t xml:space="preserve">4.3.11. </t>
    </r>
    <r>
      <rPr>
        <sz val="10"/>
        <color theme="1"/>
        <rFont val="Palatino Linotype"/>
        <family val="1"/>
      </rPr>
      <t>Mësuesi ndihmës raporton te komisioni i shkollës mbi ecurinë e fëmijës dhe realizimin e planit edukativ individual.</t>
    </r>
  </si>
  <si>
    <t>-   marrëdhëniet me shokët;</t>
  </si>
  <si>
    <t>-   marrëdhëniet me mësuesit;</t>
  </si>
  <si>
    <t>-   varësinë e nxënësve ndaj internetit;</t>
  </si>
  <si>
    <r>
      <t xml:space="preserve">4.6.1.    </t>
    </r>
    <r>
      <rPr>
        <sz val="10"/>
        <color theme="1"/>
        <rFont val="Palatino Linotype"/>
        <family val="1"/>
      </rPr>
      <t>Oficeri i sigurisë harton planin e sigurisë së shkollës, duke përcaktuar risqet e mundshme, daljet emergjente, për të minimizuar burimet e aksidenteve.</t>
    </r>
  </si>
  <si>
    <r>
      <t xml:space="preserve">4.6.2.    </t>
    </r>
    <r>
      <rPr>
        <sz val="10"/>
        <color theme="1"/>
        <rFont val="Palatino Linotype"/>
        <family val="1"/>
      </rPr>
      <t>Oficeri i sigurisë evidenton situatat e parregullta të rendit dhe të sigurisë publike, brenda dhe jashtë perimetrit të shkollës, duke njoftuar oficerin e policimit në komunitet.</t>
    </r>
  </si>
  <si>
    <r>
      <t xml:space="preserve">4.6.3.    </t>
    </r>
    <r>
      <rPr>
        <sz val="10"/>
        <color theme="1"/>
        <rFont val="Palatino Linotype"/>
        <family val="1"/>
      </rPr>
      <t>Oficeri i sigurisë realizon takime informuese me nxënësit, stafin pedagogjik dhe prindërit, për rastet që paraqesin rrezikshmëri shoqërore, me qëllim rritjen e ndërgjegjësimit qytetar.</t>
    </r>
  </si>
  <si>
    <r>
      <t xml:space="preserve">4.6.4.    </t>
    </r>
    <r>
      <rPr>
        <sz val="10"/>
        <color theme="1"/>
        <rFont val="Palatino Linotype"/>
        <family val="1"/>
      </rPr>
      <t>Oficeri i sigurisë bashkëpunon me shkollën, për përmirësimin e nivelit të ndërgjegjësimit për problematika, si: përdorimi i drogës, bullizmi, siguria në internet, pasojat e dhunës dhe krimit.</t>
    </r>
  </si>
  <si>
    <r>
      <t xml:space="preserve">4.6.5.    </t>
    </r>
    <r>
      <rPr>
        <sz val="10"/>
        <color theme="1"/>
        <rFont val="Palatino Linotype"/>
        <family val="1"/>
      </rPr>
      <t>Oficeri i sigurisë njeh nxënësit me rregullat, ligjin dhe drejtësinë.</t>
    </r>
  </si>
  <si>
    <r>
      <t xml:space="preserve">4.6.6.    </t>
    </r>
    <r>
      <rPr>
        <sz val="10"/>
        <color theme="1"/>
        <rFont val="Palatino Linotype"/>
        <family val="1"/>
      </rPr>
      <t>Oficeri i sigurisë menaxhon rastet emergjente dhe të dhunës në shkollë dhe përreth saj.</t>
    </r>
  </si>
  <si>
    <r>
      <t xml:space="preserve">4.6.7.    </t>
    </r>
    <r>
      <rPr>
        <sz val="10"/>
        <color theme="1"/>
        <rFont val="Palatino Linotype"/>
        <family val="1"/>
      </rPr>
      <t>Oficeri i sigurisë u ofron prindërve asistencë për zgjidhjen e situatave të ndryshme për menaxhimin e konflikteve.</t>
    </r>
  </si>
  <si>
    <r>
      <t xml:space="preserve">4.6.8.    </t>
    </r>
    <r>
      <rPr>
        <sz val="10"/>
        <color theme="1"/>
        <rFont val="Palatino Linotype"/>
        <family val="1"/>
      </rPr>
      <t>Oficeri i sigurisë bashkëpunon me psikologun/ punonjësin social për të ndërmjetësuar palët në situata konfliktuale brenda mjediseve të shkollës.</t>
    </r>
  </si>
  <si>
    <r>
      <t xml:space="preserve">4.7.1.    </t>
    </r>
    <r>
      <rPr>
        <sz val="10"/>
        <color theme="1"/>
        <rFont val="Palatino Linotype"/>
        <family val="1"/>
      </rPr>
      <t>Prindërit dhe komuniteti ndihen të mirëpritur në shkollë.</t>
    </r>
  </si>
  <si>
    <r>
      <t xml:space="preserve">4.7.2.    </t>
    </r>
    <r>
      <rPr>
        <sz val="10"/>
        <color theme="1"/>
        <rFont val="Palatino Linotype"/>
        <family val="1"/>
      </rPr>
      <t>Shkolla informon prindërit mbi të drejtat dhe detyrat e tyre.</t>
    </r>
  </si>
  <si>
    <r>
      <t xml:space="preserve">4.7.3.    </t>
    </r>
    <r>
      <rPr>
        <sz val="10"/>
        <color theme="1"/>
        <rFont val="Palatino Linotype"/>
        <family val="1"/>
      </rPr>
      <t>Shkolla planifikon veprimtari për përfshirjen e komunitetit në jetën e shkollës.</t>
    </r>
  </si>
  <si>
    <r>
      <t xml:space="preserve">4.7.4.    </t>
    </r>
    <r>
      <rPr>
        <sz val="10"/>
        <color theme="1"/>
        <rFont val="Palatino Linotype"/>
        <family val="1"/>
      </rPr>
      <t>Shkolla ofron mjediset dhe materialet e saj për nevojat e komunitetit.</t>
    </r>
  </si>
  <si>
    <r>
      <t xml:space="preserve">4.7.5.    </t>
    </r>
    <r>
      <rPr>
        <sz val="10"/>
        <color theme="1"/>
        <rFont val="Palatino Linotype"/>
        <family val="1"/>
      </rPr>
      <t>Shkolla në bashkëpunim me nxënësit, prindërit dhe komunitetin, organizon veprimtari për të njohur kulturën e komunitetit, vlerat dhe traditat e tij.</t>
    </r>
  </si>
  <si>
    <r>
      <t xml:space="preserve">4.7.6.    </t>
    </r>
    <r>
      <rPr>
        <sz val="10"/>
        <color theme="1"/>
        <rFont val="Palatino Linotype"/>
        <family val="1"/>
      </rPr>
      <t>Shkolla mban kontakte të vazhdueshme me prindërit, duke përdorur metoda të frytshme informimi.</t>
    </r>
  </si>
  <si>
    <r>
      <t xml:space="preserve">4.7.7.    </t>
    </r>
    <r>
      <rPr>
        <sz val="10"/>
        <color theme="1"/>
        <rFont val="Palatino Linotype"/>
        <family val="1"/>
      </rPr>
      <t>Këshilli i prindërve të klasës dhe shkollës japin ndihmesën e tyre në mbarëvajtjen e shkollës, në përputhje me udhëzimet zyrtare.</t>
    </r>
  </si>
  <si>
    <r>
      <t xml:space="preserve">4.7.8.    </t>
    </r>
    <r>
      <rPr>
        <sz val="10"/>
        <color theme="1"/>
        <rFont val="Palatino Linotype"/>
        <family val="1"/>
      </rPr>
      <t>Shkolla informon familjet dhe komunitetin për çështjet që duhen përmirësuar.</t>
    </r>
  </si>
  <si>
    <r>
      <t xml:space="preserve">4.7.9.    </t>
    </r>
    <r>
      <rPr>
        <sz val="10"/>
        <color theme="1"/>
        <rFont val="Palatino Linotype"/>
        <family val="1"/>
      </rPr>
      <t>Shkolla u jep mundësi familjeve dhe komunitetit të reagojnë mbi çështjet që kanë nevojë për përmirësim.</t>
    </r>
  </si>
  <si>
    <r>
      <t>3.10.4.</t>
    </r>
    <r>
      <rPr>
        <sz val="10"/>
        <color theme="1"/>
        <rFont val="Palatino Linotype"/>
        <family val="1"/>
      </rPr>
      <t>Rezultatet tregojnë një përputhje të kënaqshme të vlerësimit të bërë nga shkolla, me vlerësimin e jashtëm të provimeve të Maturës Shtetërore.</t>
    </r>
  </si>
  <si>
    <r>
      <t xml:space="preserve">3.11.2. </t>
    </r>
    <r>
      <rPr>
        <sz val="10"/>
        <color theme="1"/>
        <rFont val="Palatino Linotype"/>
        <family val="1"/>
      </rPr>
      <t>Nxënësit, në fund të vitit shkollor, arrijnë rezultatet e pritshme prej tyre në të gjitha lëndët (kalueshmëria dhe cilësia e kalueshmërisë si shkollë).</t>
    </r>
  </si>
  <si>
    <r>
      <t xml:space="preserve">3.11.3. </t>
    </r>
    <r>
      <rPr>
        <sz val="10"/>
        <color theme="1"/>
        <rFont val="Palatino Linotype"/>
        <family val="1"/>
      </rPr>
      <t>Nxënësit, në 3 vite, marrin rezultate që priten prej tyre, në provimet/vlerësimet kombëtare (kalueshmëria dhe cilësia e kalueshmërisë në lëndët që jepen provim).</t>
    </r>
  </si>
  <si>
    <r>
      <t xml:space="preserve">3.11.4. </t>
    </r>
    <r>
      <rPr>
        <sz val="10"/>
        <color theme="1"/>
        <rFont val="Palatino Linotype"/>
        <family val="1"/>
      </rPr>
      <t>Nxënësit marrin rezultate që priten prej tyre, në vlerësimin e arritjeve të tyre në arsimin fillor (kalueshmëria dhe cilësia e kalueshmërisë në vlerësimin për klasën e pestë, VANAF-i).</t>
    </r>
  </si>
  <si>
    <r>
      <t xml:space="preserve">3.11.5. </t>
    </r>
    <r>
      <rPr>
        <sz val="10"/>
        <color theme="1"/>
        <rFont val="Palatino Linotype"/>
        <family val="1"/>
      </rPr>
      <t>Nxënësit marrin rezultate që priten prej tyre në Provimet e Lirimit/Maturës Shtetërore (kalueshmëria dhe cilësia e kalueshmërisë në lëndët që jepen provim).</t>
    </r>
  </si>
  <si>
    <r>
      <t xml:space="preserve">3.1.1.    </t>
    </r>
    <r>
      <rPr>
        <sz val="10"/>
        <color theme="1"/>
        <rFont val="Palatino Linotype"/>
        <family val="1"/>
      </rPr>
      <t>Mësuesi vlerëson progresin e nxënësit për përgjigjet me gojë/me shkrim, punët në grup, detyrat e shtëpisë dhe të klasës, diskutimet e nxënësve, vetëvlerësimin e nxënësit, pjesëmarrjen në aktivitete dhe debate të ndryshme.</t>
    </r>
  </si>
  <si>
    <r>
      <t xml:space="preserve">3.1.2.    </t>
    </r>
    <r>
      <rPr>
        <sz val="10"/>
        <color theme="1"/>
        <rFont val="Palatino Linotype"/>
        <family val="1"/>
      </rPr>
      <t>Mësuesi dokumenton vlerësimin e vazhduar me anë të simboleve dhe niveleve të arritjeve të vendosura në evidencën personale.</t>
    </r>
  </si>
  <si>
    <r>
      <t xml:space="preserve">3.1.3.    </t>
    </r>
    <r>
      <rPr>
        <sz val="10"/>
        <color theme="1"/>
        <rFont val="Palatino Linotype"/>
        <family val="1"/>
      </rPr>
      <t>Mësuesi i klasave I-III vlerëson detyrat dhe punimet e nxënësit vetëm me shprehje vlerësuese.</t>
    </r>
  </si>
  <si>
    <r>
      <t xml:space="preserve">3.1.4.    </t>
    </r>
    <r>
      <rPr>
        <sz val="10"/>
        <color theme="1"/>
        <rFont val="Palatino Linotype"/>
        <family val="1"/>
      </rPr>
      <t>Mësuesi zhvillon teste/detyra të ndërmjetme për vlerësimin e nxënësit, sipas kërkesave të kurrikulës përkatëse.</t>
    </r>
  </si>
  <si>
    <r>
      <t xml:space="preserve">3.1.5.    </t>
    </r>
    <r>
      <rPr>
        <sz val="10"/>
        <color theme="1"/>
        <rFont val="Palatino Linotype"/>
        <family val="1"/>
      </rPr>
      <t>Mësuesi ruan evidencën e vlerësimit të vazhduar për një vit.</t>
    </r>
  </si>
  <si>
    <r>
      <t xml:space="preserve">3.4.1.     </t>
    </r>
    <r>
      <rPr>
        <sz val="10"/>
        <color theme="1"/>
        <rFont val="Palatino Linotype"/>
        <family val="1"/>
      </rPr>
      <t>Mësuesi i klasave I-III pasqyron në regjistër arritjet e kompetencave të lëndës/fushës së të nxënit, për periudhën përkatëse, nëpërmjet 5 niveleve të vlerësimit.</t>
    </r>
  </si>
  <si>
    <r>
      <t xml:space="preserve">3.4.2.     </t>
    </r>
    <r>
      <rPr>
        <sz val="10"/>
        <color theme="1"/>
        <rFont val="Palatino Linotype"/>
        <family val="1"/>
      </rPr>
      <t>Mësuesi i klasave IV-XII pasqyron në regjistër me nota të veçanta arritjet e nxënësit, për vlerësimin e vazhduar, testin/detyrën përmbledhëse dhe portofolin, në fund të çdo periudhe.</t>
    </r>
  </si>
  <si>
    <r>
      <t xml:space="preserve">3.5.1.      </t>
    </r>
    <r>
      <rPr>
        <sz val="10"/>
        <color theme="1"/>
        <rFont val="Palatino Linotype"/>
        <family val="1"/>
      </rPr>
      <t>Vlerësimet vjetore përmbajnë notat vjetore të vlerësimit të vazhduar, të testit/detyrës përmbledhëse dhe të portofolit të nxënësit për të tri periudhat.</t>
    </r>
  </si>
  <si>
    <r>
      <t xml:space="preserve">3.5.2.      </t>
    </r>
    <r>
      <rPr>
        <sz val="10"/>
        <color theme="1"/>
        <rFont val="Palatino Linotype"/>
        <family val="1"/>
      </rPr>
      <t>Mësuesi i klasave IV-XII bën vlerësim vjetor progresiv/regresiv, kur ecuria e nxënësit është progresive/regresive gjatë dy periudhave të fundit.</t>
    </r>
  </si>
  <si>
    <r>
      <t xml:space="preserve">3.5.3.      </t>
    </r>
    <r>
      <rPr>
        <sz val="10"/>
        <color theme="1"/>
        <rFont val="Palatino Linotype"/>
        <family val="1"/>
      </rPr>
      <t>Mësuesi i klasave IV-XII llogarit me mesatare aritmetike vlerësimin vjetor, kur ecuria e nxënësit nuk është e qëndrueshme përgjatë tri periudhave.</t>
    </r>
  </si>
  <si>
    <r>
      <t xml:space="preserve">3.5.4.      </t>
    </r>
    <r>
      <rPr>
        <sz val="10"/>
        <color theme="1"/>
        <rFont val="Palatino Linotype"/>
        <family val="1"/>
      </rPr>
      <t>Mësuesi kryen vlerësimin përfundimtar, pasi ka bërë vlerësimet vjetore.</t>
    </r>
  </si>
  <si>
    <r>
      <t xml:space="preserve">3.5.5.      </t>
    </r>
    <r>
      <rPr>
        <sz val="10"/>
        <color theme="1"/>
        <rFont val="Palatino Linotype"/>
        <family val="1"/>
      </rPr>
      <t>Mësuesi llogarit notën përfundimtare, duke respektuar përqindjet e përcaktuara për të tri vlerësimet vjetore.</t>
    </r>
  </si>
  <si>
    <r>
      <t xml:space="preserve">3.5.6.      </t>
    </r>
    <r>
      <rPr>
        <sz val="10"/>
        <color theme="1"/>
        <rFont val="Palatino Linotype"/>
        <family val="1"/>
      </rPr>
      <t>Mësuesi i klasave IV-XII bën vlerësimin përfundimtar në regjistër me notë.</t>
    </r>
  </si>
  <si>
    <r>
      <t xml:space="preserve">3.5.7.      </t>
    </r>
    <r>
      <rPr>
        <sz val="10"/>
        <color theme="1"/>
        <rFont val="Palatino Linotype"/>
        <family val="1"/>
      </rPr>
      <t>Mësuesi i klasave I-III bën vlerësimin përfundimtar, duke përdorur kodet (1-5) dhe simbolin e nivelit të vlerësimit (APK, ANP, AK, ASHK, ASH).</t>
    </r>
  </si>
  <si>
    <r>
      <t xml:space="preserve">3.5.8.      </t>
    </r>
    <r>
      <rPr>
        <sz val="10"/>
        <color theme="1"/>
        <rFont val="Palatino Linotype"/>
        <family val="1"/>
      </rPr>
      <t>Mësuesi i klasave I-III pasqyron në regjistër, në rubrikën “Vlerësimi përmbledhës”, arritjet e nxënësit për kompetencat e lëndës/fushës, si dhe vlerësimin përfundimtar.</t>
    </r>
  </si>
  <si>
    <r>
      <t xml:space="preserve">3.6.1.    </t>
    </r>
    <r>
      <rPr>
        <sz val="10"/>
        <color theme="1"/>
        <rFont val="Palatino Linotype"/>
        <family val="1"/>
      </rPr>
      <t>Mësuesi raporton me shkrim te prindërit vlerësimet periodike të nxënësve në përfundim të çdo periudhe.</t>
    </r>
  </si>
  <si>
    <r>
      <t xml:space="preserve">3.6.2.    </t>
    </r>
    <r>
      <rPr>
        <sz val="10"/>
        <color theme="1"/>
        <rFont val="Palatino Linotype"/>
        <family val="1"/>
      </rPr>
      <t>Raportimi i arritjeve të nxënësit mbështetet tek evidencat, testi/detyra përmbledhëse dhe portofoli i nxënësit.</t>
    </r>
  </si>
  <si>
    <r>
      <t xml:space="preserve">3.7.1.    </t>
    </r>
    <r>
      <rPr>
        <sz val="10"/>
        <color theme="1"/>
        <rFont val="Palatino Linotype"/>
        <family val="1"/>
      </rPr>
      <t>Shkolla ka procedura të qarta për rivlerësimin e nxënësit në sesionin e dytë.</t>
    </r>
  </si>
  <si>
    <r>
      <t xml:space="preserve">3.7.2.    </t>
    </r>
    <r>
      <rPr>
        <sz val="10"/>
        <color theme="1"/>
        <rFont val="Palatino Linotype"/>
        <family val="1"/>
      </rPr>
      <t>Mësuesi i klasave</t>
    </r>
    <r>
      <rPr>
        <sz val="10"/>
        <color rgb="FFFF0000"/>
        <rFont val="Palatino Linotype"/>
        <family val="1"/>
      </rPr>
      <t xml:space="preserve"> </t>
    </r>
    <r>
      <rPr>
        <sz val="10"/>
        <color theme="1"/>
        <rFont val="Palatino Linotype"/>
        <family val="1"/>
      </rPr>
      <t>IV-V bën rivlerësimin e nxënësit, bazuar te detyrat e zhvilluara gjatë verës.</t>
    </r>
  </si>
  <si>
    <r>
      <t xml:space="preserve">3.7.3.    </t>
    </r>
    <r>
      <rPr>
        <sz val="10"/>
        <color theme="1"/>
        <rFont val="Palatino Linotype"/>
        <family val="1"/>
      </rPr>
      <t>Mësuesi i klasave VI-XII harton programin orientues dhe detyrat konkrete, për t’u përgatitur nga nxënësi në periudhën e verës.</t>
    </r>
  </si>
  <si>
    <r>
      <t xml:space="preserve">3.7.4.    </t>
    </r>
    <r>
      <rPr>
        <sz val="10"/>
        <color theme="1"/>
        <rFont val="Palatino Linotype"/>
        <family val="1"/>
      </rPr>
      <t>Mësuesi i klasave VI-XII bën rivlerësimin e nxënësit në sesionin e dytë, nëpërmjet provimit me shkrim.</t>
    </r>
  </si>
  <si>
    <r>
      <t xml:space="preserve">3.8.1.    </t>
    </r>
    <r>
      <rPr>
        <sz val="10"/>
        <color theme="1"/>
        <rFont val="Palatino Linotype"/>
        <family val="1"/>
      </rPr>
      <t>Shkolla ka të dokumentuara arritjet e nxënësve në vlerësimet kombëtare.</t>
    </r>
  </si>
  <si>
    <r>
      <t xml:space="preserve">3.8.2.    </t>
    </r>
    <r>
      <rPr>
        <sz val="10"/>
        <color theme="1"/>
        <rFont val="Palatino Linotype"/>
        <family val="1"/>
      </rPr>
      <t>Shkolla krahason arritjet vjetore të nxënësve me ato të vlerësimeve kombëtare.</t>
    </r>
  </si>
  <si>
    <r>
      <t xml:space="preserve">3.8.3.    </t>
    </r>
    <r>
      <rPr>
        <sz val="10"/>
        <color theme="1"/>
        <rFont val="Palatino Linotype"/>
        <family val="1"/>
      </rPr>
      <t>Shkolla analizon arritjet e nxënësve, duke nxjerrë pikat e forta dhe të dobëta.</t>
    </r>
  </si>
  <si>
    <r>
      <t xml:space="preserve">3.8.4.    </t>
    </r>
    <r>
      <rPr>
        <sz val="10"/>
        <color theme="1"/>
        <rFont val="Palatino Linotype"/>
        <family val="1"/>
      </rPr>
      <t>Rezultatet tregojnë një përputhje të kënaqshme të vlerësimit të bërë nga shkolla, me vlerësimin e jashtëm të testimit të klasave të pesta.</t>
    </r>
  </si>
  <si>
    <r>
      <t xml:space="preserve">3.8.5.    </t>
    </r>
    <r>
      <rPr>
        <sz val="10"/>
        <color theme="1"/>
        <rFont val="Palatino Linotype"/>
        <family val="1"/>
      </rPr>
      <t>Shkolla ka hartuar plane përmirësimi, bazuar te mangësitë dhe arritjet e konstatuara, pas analizës së rezultateve.</t>
    </r>
  </si>
  <si>
    <r>
      <t xml:space="preserve">3.9.1.     </t>
    </r>
    <r>
      <rPr>
        <sz val="10"/>
        <color theme="1"/>
        <rFont val="Palatino Linotype"/>
        <family val="1"/>
      </rPr>
      <t>Shkolla ka të dokumentuara arritjet e nxënësve në Provimet e Lirimit.</t>
    </r>
  </si>
  <si>
    <r>
      <t xml:space="preserve">3.9.2.     </t>
    </r>
    <r>
      <rPr>
        <sz val="10"/>
        <color theme="1"/>
        <rFont val="Palatino Linotype"/>
        <family val="1"/>
      </rPr>
      <t>Shkolla krahason arritjet vjetore të nxënësve me ato të Provimeve të Lirimit.</t>
    </r>
  </si>
  <si>
    <r>
      <t xml:space="preserve">3.9.3.     </t>
    </r>
    <r>
      <rPr>
        <sz val="10"/>
        <color theme="1"/>
        <rFont val="Palatino Linotype"/>
        <family val="1"/>
      </rPr>
      <t>Shkolla analizon arritjet e nxënësve në provime, duke nxjerrë pikat e forta dhe të dobëta.</t>
    </r>
  </si>
  <si>
    <r>
      <t xml:space="preserve">3.9.4.     </t>
    </r>
    <r>
      <rPr>
        <sz val="10"/>
        <color theme="1"/>
        <rFont val="Palatino Linotype"/>
        <family val="1"/>
      </rPr>
      <t>Rezultatet tregojnë një përputhje të kënaqshme të vlerësimit të bërë nga shkolla, me vlerësimin e jashtëm të Provimeve të Lirimit.</t>
    </r>
  </si>
  <si>
    <r>
      <t xml:space="preserve">3.9.5.     </t>
    </r>
    <r>
      <rPr>
        <sz val="10"/>
        <color theme="1"/>
        <rFont val="Palatino Linotype"/>
        <family val="1"/>
      </rPr>
      <t>Shkolla harton plane përmirësimi, bazuar te mangësitë dhe arritjet e konstatuara, pas analizës së rezultateve.</t>
    </r>
  </si>
  <si>
    <r>
      <t xml:space="preserve">3.10.1.  </t>
    </r>
    <r>
      <rPr>
        <sz val="10"/>
        <color theme="1"/>
        <rFont val="Palatino Linotype"/>
        <family val="1"/>
      </rPr>
      <t>Shkolla ka të dokumentuara arritjet e nxënësve në Maturën Shtetërore.</t>
    </r>
  </si>
  <si>
    <r>
      <t xml:space="preserve">3.10.2.  </t>
    </r>
    <r>
      <rPr>
        <sz val="10"/>
        <color theme="1"/>
        <rFont val="Palatino Linotype"/>
        <family val="1"/>
      </rPr>
      <t>Shkolla krahason arritjet vjetore të nxënësve me ato të Maturës Shtetërore.</t>
    </r>
  </si>
  <si>
    <r>
      <t xml:space="preserve">3.10.3.  </t>
    </r>
    <r>
      <rPr>
        <sz val="10"/>
        <color theme="1"/>
        <rFont val="Palatino Linotype"/>
        <family val="1"/>
      </rPr>
      <t>Shkolla analizon arritjet e nxënësve në Maturën Shtetërore, duke nxjerrë pikat e forta dhe të dobëta.</t>
    </r>
  </si>
  <si>
    <r>
      <t xml:space="preserve">3.10.5.  </t>
    </r>
    <r>
      <rPr>
        <sz val="10"/>
        <color theme="1"/>
        <rFont val="Palatino Linotype"/>
        <family val="1"/>
      </rPr>
      <t>Shkolla harton plane përmirësimi, bazuar te mangësitë dhe arritjet e konstatuara pas analizës.</t>
    </r>
  </si>
  <si>
    <r>
      <t xml:space="preserve">3.11.1.   </t>
    </r>
    <r>
      <rPr>
        <sz val="10"/>
        <color theme="1"/>
        <rFont val="Palatino Linotype"/>
        <family val="1"/>
      </rPr>
      <t>Nxënësit, në 3 vite, marrin rezultate që priten prej tyre (kalueshmëria dhe cilësia e kalueshmërisë si shkollë).</t>
    </r>
  </si>
  <si>
    <t>Gjithsej pikë</t>
  </si>
  <si>
    <t>Norma e vlerësimit</t>
  </si>
  <si>
    <t xml:space="preserve">Vlerësimi i treguesit </t>
  </si>
  <si>
    <r>
      <t>1.3.1.</t>
    </r>
    <r>
      <rPr>
        <sz val="10"/>
        <color theme="1"/>
        <rFont val="Palatino Linotype"/>
        <family val="1"/>
      </rPr>
      <t>Drejtori ka ngritur grupin e punës për hartimin e rregullores së brendshme, me nxënës, mësues, prindër dhe përfaqësues të tjerë të komunitetit.</t>
    </r>
  </si>
  <si>
    <r>
      <t>1.3.2.</t>
    </r>
    <r>
      <rPr>
        <sz val="10"/>
        <color theme="1"/>
        <rFont val="Palatino Linotype"/>
        <family val="1"/>
      </rPr>
      <t>Rregullorja e brendshme përmban të gjitha rubrikat e parashikuara në udhëzimin zyrtar.</t>
    </r>
  </si>
  <si>
    <r>
      <t>1.3.3.</t>
    </r>
    <r>
      <rPr>
        <sz val="10"/>
        <color theme="1"/>
        <rFont val="Palatino Linotype"/>
        <family val="1"/>
      </rPr>
      <t>Drejtori ka miratuar në ZVAP rregullat e disiplinës në shkollë dhe masat për moszbatimin e tyre.</t>
    </r>
  </si>
  <si>
    <r>
      <t>1.3.5.</t>
    </r>
    <r>
      <rPr>
        <sz val="10"/>
        <color theme="1"/>
        <rFont val="Palatino Linotype"/>
        <family val="1"/>
      </rPr>
      <t>Drejtori monitoron në vijimësi, zbatimin e rregullores së brendshme.</t>
    </r>
  </si>
  <si>
    <r>
      <t xml:space="preserve">1.1.1.    </t>
    </r>
    <r>
      <rPr>
        <sz val="10"/>
        <color theme="1"/>
        <rFont val="Palatino Linotype"/>
        <family val="1"/>
      </rPr>
      <t>Drejtori ka ngritur grupet e punës për hartimin dhe zbatimin e planit afatmesëm dhe planit vjetor, me përfshirjen e të gjithë aktorëve të shkollës.</t>
    </r>
  </si>
  <si>
    <r>
      <t xml:space="preserve">1.3.4.    </t>
    </r>
    <r>
      <rPr>
        <sz val="10"/>
        <color theme="1"/>
        <rFont val="Palatino Linotype"/>
        <family val="1"/>
      </rPr>
      <t>Drejtori ka kryer procedurat e parashikuara në udhëzimin zyrtar, për miratimin dhe informimin e rregullores së brendshme.</t>
    </r>
  </si>
  <si>
    <r>
      <t xml:space="preserve">1.4.3.    </t>
    </r>
    <r>
      <rPr>
        <sz val="10"/>
        <color theme="1"/>
        <rFont val="Palatino Linotype"/>
        <family val="1"/>
      </rPr>
      <t>Drejtori ka ndarë detyrat dhe përgjegjësitë për nëndrejtorin/ët dhe stafin e shkollës.</t>
    </r>
  </si>
  <si>
    <r>
      <t xml:space="preserve">1.4.4.    </t>
    </r>
    <r>
      <rPr>
        <sz val="10"/>
        <color theme="1"/>
        <rFont val="Palatino Linotype"/>
        <family val="1"/>
      </rPr>
      <t>Drejtori ka balancuar ngarkesën mësimore javore të stafit mësimdhënës, sipas normës zyrtare, me lëndë të profilit të tyre ose të përafërt.</t>
    </r>
  </si>
  <si>
    <r>
      <t xml:space="preserve">1.4.5.    </t>
    </r>
    <r>
      <rPr>
        <sz val="10"/>
        <color theme="1"/>
        <rFont val="Palatino Linotype"/>
        <family val="1"/>
      </rPr>
      <t>Drejtori monitoron hartimin dhe realizimin e planeve të orëve të kujdestarisë nga mësuesit.</t>
    </r>
  </si>
  <si>
    <r>
      <t xml:space="preserve">1.4.6.    </t>
    </r>
    <r>
      <rPr>
        <sz val="10"/>
        <color theme="1"/>
        <rFont val="Palatino Linotype"/>
        <family val="1"/>
      </rPr>
      <t>Drejtori kryen procedurat për regjistrimin/transferimin e nxënësve sipas udhëzimeve zyrtare.</t>
    </r>
  </si>
  <si>
    <r>
      <t xml:space="preserve">1.4.7.    </t>
    </r>
    <r>
      <rPr>
        <sz val="10"/>
        <color theme="1"/>
        <rFont val="Palatino Linotype"/>
        <family val="1"/>
      </rPr>
      <t>Drejtori i shkollës së arsimit bazë, në bashkëpunim me kryeplakun, inspektorin e policisë dhe ZVAP-në, siguron ndjekjen e shkollës nga të gjithë nxënësit e moshës së arsimit të detyruar.</t>
    </r>
  </si>
  <si>
    <r>
      <t xml:space="preserve">1.4.8.    </t>
    </r>
    <r>
      <rPr>
        <sz val="10"/>
        <color theme="1"/>
        <rFont val="Palatino Linotype"/>
        <family val="1"/>
      </rPr>
      <t>Drejtori ka formuar klasat në përputhje me udhëzimin zyrtar.</t>
    </r>
  </si>
  <si>
    <r>
      <t xml:space="preserve">1.5.1.    </t>
    </r>
    <r>
      <rPr>
        <sz val="10"/>
        <color theme="1"/>
        <rFont val="Palatino Linotype"/>
        <family val="1"/>
      </rPr>
      <t>Shkolla siguron të ardhura nga shërbime për të tretët dhe burime financiare/mbështetje materiale nga dhurues/sponsorizues, për të realizuar prioritetet kyçe, në përputhje me udhëzimet zyrtare.</t>
    </r>
  </si>
  <si>
    <r>
      <t xml:space="preserve">1.5.2.    </t>
    </r>
    <r>
      <rPr>
        <sz val="10"/>
        <color theme="1"/>
        <rFont val="Palatino Linotype"/>
        <family val="1"/>
      </rPr>
      <t xml:space="preserve">Shkolla përdor të ardhurat e saj në mënyrë efektive, në funksion të arritjeve të nxënësve. </t>
    </r>
  </si>
  <si>
    <r>
      <t xml:space="preserve">1.5.3.    </t>
    </r>
    <r>
      <rPr>
        <sz val="10"/>
        <color theme="1"/>
        <rFont val="Palatino Linotype"/>
        <family val="1"/>
      </rPr>
      <t>Bordi i shkollës siguron kontribute të ligjshme (vendase/të huaja) për mbarëvajtjen e institucionit.</t>
    </r>
  </si>
  <si>
    <r>
      <t xml:space="preserve">1.5.4.    </t>
    </r>
    <r>
      <rPr>
        <sz val="10"/>
        <color theme="1"/>
        <rFont val="Palatino Linotype"/>
        <family val="1"/>
      </rPr>
      <t>Shkolla realizon transparencë për përdorimin e burimeve financiare.</t>
    </r>
  </si>
  <si>
    <r>
      <t xml:space="preserve">1.5.5.    </t>
    </r>
    <r>
      <rPr>
        <sz val="10"/>
        <color theme="1"/>
        <rFont val="Palatino Linotype"/>
        <family val="1"/>
      </rPr>
      <t>Drejtori monitoron në vijimësi përdorimin e të ardhurave.</t>
    </r>
  </si>
  <si>
    <r>
      <t xml:space="preserve">1.5.6.    </t>
    </r>
    <r>
      <rPr>
        <sz val="10"/>
        <color theme="1"/>
        <rFont val="Palatino Linotype"/>
        <family val="1"/>
      </rPr>
      <t>Bordi i shkollës ka informuar grupet e interesit për raportin vjetor.</t>
    </r>
  </si>
  <si>
    <r>
      <t xml:space="preserve">1.6.1.    </t>
    </r>
    <r>
      <rPr>
        <sz val="10"/>
        <color theme="1"/>
        <rFont val="Palatino Linotype"/>
        <family val="1"/>
      </rPr>
      <t>Drejtori siguron për të gjithë nxënësit kurrikulën bërthamë, kurrikulën me zgjedhje dhe shërbimin komunitar (për AML-në), sipas planit mësimor.</t>
    </r>
  </si>
  <si>
    <r>
      <t xml:space="preserve">1.6.2.    </t>
    </r>
    <r>
      <rPr>
        <sz val="10"/>
        <color theme="1"/>
        <rFont val="Palatino Linotype"/>
        <family val="1"/>
      </rPr>
      <t>Drejtori planifikon kurrikulën me zgjedhje (lëndë të veçanta, module, projekte, veprimtari të ndryshme të kurrikulës bërthamë dhe asaj ndërkurrikulare), në përputhje me nevojat e të gjithë nxënësve, zhvillimet rajonale, si dhe potencialet e mundësitë e shkollës.</t>
    </r>
  </si>
  <si>
    <r>
      <t xml:space="preserve">1.6.3.    </t>
    </r>
    <r>
      <rPr>
        <sz val="10"/>
        <color theme="1"/>
        <rFont val="Palatino Linotype"/>
        <family val="1"/>
      </rPr>
      <t>Drejtori ka nxjerrë vendimin për lëndët/modulet me zgjedhje, pas konsultimit me ekipin kurrikular, qeverinë e nxënësve, këshillin e prindërve dhe bordin e shkollës.</t>
    </r>
  </si>
  <si>
    <r>
      <t xml:space="preserve">1.6.4.    </t>
    </r>
    <r>
      <rPr>
        <sz val="10"/>
        <color theme="1"/>
        <rFont val="Palatino Linotype"/>
        <family val="1"/>
      </rPr>
      <t>Shkolla identifikon potencialin e të gjithë prindërve e partnerëve si ekspertë të veçantë, për të mbështetur zbatimin e kurrikulës.</t>
    </r>
  </si>
  <si>
    <r>
      <t xml:space="preserve">1.6.5.    </t>
    </r>
    <r>
      <rPr>
        <sz val="10"/>
        <color theme="1"/>
        <rFont val="Palatino Linotype"/>
        <family val="1"/>
      </rPr>
      <t>Drejtori dhe mësuesit kujdestarë informojnë nxënësit dhe prindërit për kurrikulën bërthamë, kurrikulën me zgjedhje dhe kurrikulën në bazë shkolle.</t>
    </r>
  </si>
  <si>
    <r>
      <t xml:space="preserve">1.6.6.    </t>
    </r>
    <r>
      <rPr>
        <sz val="10"/>
        <color theme="1"/>
        <rFont val="Palatino Linotype"/>
        <family val="1"/>
      </rPr>
      <t>Shkolla informon nxënësit dhe prindërit për përmbajtjen e programeve lëndore, planeve lëndore, rezultateve të të nxënit dhe kritereve të vlerësimit, në fillim të vitit shkollor.</t>
    </r>
  </si>
  <si>
    <r>
      <t xml:space="preserve">1.6.7.    </t>
    </r>
    <r>
      <rPr>
        <sz val="10"/>
        <color theme="1"/>
        <rFont val="Palatino Linotype"/>
        <family val="1"/>
      </rPr>
      <t>Shkolla, në bashkëpunim me prindërit, realizon planin për këshillimin e karrierës së nxënësve, për kalimin e nxënësve nga një cikël shkollor në tjetrin.</t>
    </r>
  </si>
  <si>
    <r>
      <t xml:space="preserve">1.6.8.    </t>
    </r>
    <r>
      <rPr>
        <sz val="10"/>
        <color theme="1"/>
        <rFont val="Palatino Linotype"/>
        <family val="1"/>
      </rPr>
      <t>Shkolla realizon takime me punonjës arsimorë të shkollave të mesme/pedagogë të institucioneve të arsimit të lartë dhe profesionistë në mjedise të mundshme punësimi.</t>
    </r>
  </si>
  <si>
    <r>
      <t xml:space="preserve">1.7.1.    </t>
    </r>
    <r>
      <rPr>
        <sz val="10"/>
        <color theme="1"/>
        <rFont val="Palatino Linotype"/>
        <family val="1"/>
      </rPr>
      <t>Drejtuesit hartojnë planet vjetore/mujore/javore për vlerësimin e procesit mësimor.</t>
    </r>
  </si>
  <si>
    <r>
      <t xml:space="preserve">1.7.2.    </t>
    </r>
    <r>
      <rPr>
        <sz val="10"/>
        <color theme="1"/>
        <rFont val="Palatino Linotype"/>
        <family val="1"/>
      </rPr>
      <t>Drejtuesit realizojnë normën zyrtare për vlerësimin e arritjeve, duke përdorur formate standarde për vlerësimin e procesit të mësimdhënies/nxënies dhe të plotësimit të dokumentacionit shkollor.</t>
    </r>
  </si>
  <si>
    <r>
      <t xml:space="preserve">1.7.3.    </t>
    </r>
    <r>
      <rPr>
        <sz val="10"/>
        <color theme="1"/>
        <rFont val="Palatino Linotype"/>
        <family val="1"/>
      </rPr>
      <t>Drejtuesit hartojnë raporte vlerësimi me rekomandime e sugjerime, për përmirësimin e cilësisë së procesit mësimor.</t>
    </r>
  </si>
  <si>
    <r>
      <t xml:space="preserve">1.7.4.    </t>
    </r>
    <r>
      <rPr>
        <sz val="10"/>
        <color theme="1"/>
        <rFont val="Palatino Linotype"/>
        <family val="1"/>
      </rPr>
      <t>Drejtuesit zhvillojnë teste me short në të gjitha lëndët/fushat, për të evidentuar progresin e nxënësve.</t>
    </r>
  </si>
  <si>
    <r>
      <t xml:space="preserve">1.7.6.    </t>
    </r>
    <r>
      <rPr>
        <sz val="10"/>
        <color theme="1"/>
        <rFont val="Palatino Linotype"/>
        <family val="1"/>
      </rPr>
      <t>Drejtuesit zhvillojnë parateste me nxënësit e klasave të pesta/të nënta/të dymbëdhjeta.</t>
    </r>
  </si>
  <si>
    <r>
      <t xml:space="preserve">1.7.7.    </t>
    </r>
    <r>
      <rPr>
        <sz val="10"/>
        <color theme="1"/>
        <rFont val="Palatino Linotype"/>
        <family val="1"/>
      </rPr>
      <t>Drejtuesit analizojnë periodikisht rezultatet e nxënësve.</t>
    </r>
  </si>
  <si>
    <r>
      <t xml:space="preserve">1.7.9.    </t>
    </r>
    <r>
      <rPr>
        <sz val="10"/>
        <color theme="1"/>
        <rFont val="Palatino Linotype"/>
        <family val="1"/>
      </rPr>
      <t>Drejtuesit vëzhgojnë orë të kujdestarisë, mbledhje të ekipeve lëndore, takime të mësuesve kujdestarë me prindërit, veprimtari jashtëkurrikulare etj.</t>
    </r>
  </si>
  <si>
    <r>
      <t xml:space="preserve">1.7.10. </t>
    </r>
    <r>
      <rPr>
        <sz val="10"/>
        <color theme="1"/>
        <rFont val="Palatino Linotype"/>
        <family val="1"/>
      </rPr>
      <t>Drejtuesit zhvillojnë pyetësorë me nxënës, mësues dhe prindër, për të vlerësuar aspekte të ndryshme të procesit mësimor.</t>
    </r>
  </si>
  <si>
    <r>
      <t xml:space="preserve">1.7.12. </t>
    </r>
    <r>
      <rPr>
        <sz val="10"/>
        <color theme="1"/>
        <rFont val="Palatino Linotype"/>
        <family val="1"/>
      </rPr>
      <t>Drejtori diskuton vlerësimin e punës me secilin mësues, duke analizuar pikat e forta dhe mangësitë, për përmirësimin e punës së tij dhe cilësinë e shkollës.</t>
    </r>
  </si>
  <si>
    <r>
      <t xml:space="preserve">1.8.2.    </t>
    </r>
    <r>
      <rPr>
        <sz val="10"/>
        <color theme="1"/>
        <rFont val="Palatino Linotype"/>
        <family val="1"/>
      </rPr>
      <t>Shkolla llogarit saktë dhe në përputhje me udhëzuesin zyrtar, treguesit e Kartës së Performancës.</t>
    </r>
  </si>
  <si>
    <r>
      <t xml:space="preserve">1.8.4.    </t>
    </r>
    <r>
      <rPr>
        <sz val="10"/>
        <color theme="1"/>
        <rFont val="Palatino Linotype"/>
        <family val="1"/>
      </rPr>
      <t>Drejtori analizon të dhënat krahasuese të treguesve në nivel shkolle/lokal, për përcaktimin e synimeve të planit vjetor të shkollës.</t>
    </r>
  </si>
  <si>
    <r>
      <t xml:space="preserve">1.8.5.    </t>
    </r>
    <r>
      <rPr>
        <sz val="10"/>
        <color theme="1"/>
        <rFont val="Palatino Linotype"/>
        <family val="1"/>
      </rPr>
      <t>Shkolla informon prindërit, nxënësit dhe komunitetin mbi rezultatet e Kartës së Performancës.</t>
    </r>
  </si>
  <si>
    <r>
      <t xml:space="preserve">1.9.1.    </t>
    </r>
    <r>
      <rPr>
        <sz val="10"/>
        <color theme="1"/>
        <rFont val="Palatino Linotype"/>
        <family val="1"/>
      </rPr>
      <t>Drejtori disponon dosjet e plotësuara me dokumentacionin përkatës për të gjithë mësuesit.</t>
    </r>
  </si>
  <si>
    <r>
      <t xml:space="preserve">1.9.2.    </t>
    </r>
    <r>
      <rPr>
        <sz val="10"/>
        <color theme="1"/>
        <rFont val="Palatino Linotype"/>
        <family val="1"/>
      </rPr>
      <t>Drejtori harton planin e zhvillimit të brendshëm profesional, bazuar në nevojat reale të stafit.</t>
    </r>
  </si>
  <si>
    <r>
      <t xml:space="preserve">1.9.3.    </t>
    </r>
    <r>
      <rPr>
        <sz val="10"/>
        <color theme="1"/>
        <rFont val="Palatino Linotype"/>
        <family val="1"/>
      </rPr>
      <t>Drejtori krijon klimën e bashkëpunimit dhe respektit me mësuesit, në përputhje me kodin e etikës së mësuesit.</t>
    </r>
  </si>
  <si>
    <r>
      <t xml:space="preserve">1.9.4.    </t>
    </r>
    <r>
      <rPr>
        <sz val="10"/>
        <color theme="1"/>
        <rFont val="Palatino Linotype"/>
        <family val="1"/>
      </rPr>
      <t>Drejtori merr pjesë në procesin e zhvillimit profesional në nivel institucioni, për shndërrimin e stafit në një organizatë të nxëni.</t>
    </r>
  </si>
  <si>
    <r>
      <t xml:space="preserve">1.9.5.    </t>
    </r>
    <r>
      <rPr>
        <sz val="10"/>
        <color theme="1"/>
        <rFont val="Palatino Linotype"/>
        <family val="1"/>
      </rPr>
      <t>Drejtori siguron programe trajnimi për stafin, në bashkëpunim me ZVAP-në, donatorë të arsimit, universitetet ose OJF-të e akredituara, ekspertë në fushën e arsimit etj.</t>
    </r>
  </si>
  <si>
    <r>
      <t xml:space="preserve">1.9.6.    </t>
    </r>
    <r>
      <rPr>
        <sz val="10"/>
        <color theme="1"/>
        <rFont val="Palatino Linotype"/>
        <family val="1"/>
      </rPr>
      <t>Drejtori dhe stafi mësimdhënës marrin pjesë në rrjetet profesionale, duke përhapur përvojën dhe risitë me kolegët.</t>
    </r>
  </si>
  <si>
    <r>
      <t xml:space="preserve">1.9.7.    </t>
    </r>
    <r>
      <rPr>
        <sz val="10"/>
        <color theme="1"/>
        <rFont val="Palatino Linotype"/>
        <family val="1"/>
      </rPr>
      <t xml:space="preserve">Drejtori ka ngritur ekipet lëndore me mësues të së njëjtës lëndë/fushë, sipas udhëzimeve zyrtare. </t>
    </r>
  </si>
  <si>
    <r>
      <t xml:space="preserve">1.9.8.    </t>
    </r>
    <r>
      <rPr>
        <sz val="10"/>
        <color theme="1"/>
        <rFont val="Palatino Linotype"/>
        <family val="1"/>
      </rPr>
      <t>Drejtori nxit ekipet lëndore drejt një kulture vlerësimi, njohjeje dhe përmirësimi të vazhdueshëm, duke promovuar vlerat dhe vizionin e tij.</t>
    </r>
  </si>
  <si>
    <r>
      <t xml:space="preserve">1.9.9.    </t>
    </r>
    <r>
      <rPr>
        <sz val="10"/>
        <color theme="1"/>
        <rFont val="Palatino Linotype"/>
        <family val="1"/>
      </rPr>
      <t>Ekipet lëndore realizojnë detyrat e tyre, sipas planit përkatës.</t>
    </r>
  </si>
  <si>
    <r>
      <t xml:space="preserve">1.9.10. </t>
    </r>
    <r>
      <rPr>
        <sz val="10"/>
        <color theme="1"/>
        <rFont val="Palatino Linotype"/>
        <family val="1"/>
      </rPr>
      <t>Ekipet lëndore bashkëpunojnë me mësues të shkollës së tyre ose të shkollave të tjera dhe specialistë të vlerësimit të kurrikulës në kuadër të rrjeteve profesionale .</t>
    </r>
  </si>
  <si>
    <r>
      <t xml:space="preserve">1.10.1. </t>
    </r>
    <r>
      <rPr>
        <sz val="10"/>
        <color theme="1"/>
        <rFont val="Palatino Linotype"/>
        <family val="1"/>
      </rPr>
      <t>Drejtori identifikon grupet e interesit dhe pritshmëritë e tyre, për të mbështetur qëllimet dhe vlerat e shkollës.</t>
    </r>
  </si>
  <si>
    <r>
      <t xml:space="preserve">1.10.2. </t>
    </r>
    <r>
      <rPr>
        <sz val="10"/>
        <color theme="1"/>
        <rFont val="Palatino Linotype"/>
        <family val="1"/>
      </rPr>
      <t>Drejtori bashkëpunon me partnerë dhe grupe interesi për projekte dhe veprimtari të përbashkëta, për të siguruar zhvillimin dhe mirëqenien e fëmijëve/nxënësve.</t>
    </r>
  </si>
  <si>
    <r>
      <t xml:space="preserve">1.10.3. </t>
    </r>
    <r>
      <rPr>
        <sz val="10"/>
        <color theme="1"/>
        <rFont val="Palatino Linotype"/>
        <family val="1"/>
      </rPr>
      <t>Shkolla planifikon veprimtari për përfshirjen e komunitetit në jetën e shkollës, duke ofruar mjediset dhe materialet e saj për nevojat e tyre.</t>
    </r>
  </si>
  <si>
    <r>
      <t xml:space="preserve">1.10.4. </t>
    </r>
    <r>
      <rPr>
        <sz val="10"/>
        <color theme="1"/>
        <rFont val="Palatino Linotype"/>
        <family val="1"/>
      </rPr>
      <t>Drejtori bashkëpunon me organizma shtetërorë të shëndetit e të kujdesit shoqëror, policinë, qeverisjen lokale, si dhe ish-nxënës, për të mbështetur zhvillimin e shkollës.</t>
    </r>
  </si>
  <si>
    <r>
      <t xml:space="preserve">1.10.5. </t>
    </r>
    <r>
      <rPr>
        <sz val="10"/>
        <color theme="1"/>
        <rFont val="Palatino Linotype"/>
        <family val="1"/>
      </rPr>
      <t>Drejtori ka krijuar klimë pozitive dhe profesionale mes stafit dhe grupeve të interesit.</t>
    </r>
  </si>
  <si>
    <r>
      <t xml:space="preserve">1.10.6. </t>
    </r>
    <r>
      <rPr>
        <sz val="10"/>
        <color theme="1"/>
        <rFont val="Palatino Linotype"/>
        <family val="1"/>
      </rPr>
      <t>Drejtori analizon efektivitetin e bashkëpunimit shkollë-komunitet për përmirësimin e vazhdueshëm të shkollës.</t>
    </r>
  </si>
  <si>
    <r>
      <t xml:space="preserve">1.11.2. </t>
    </r>
    <r>
      <rPr>
        <sz val="10"/>
        <color theme="1"/>
        <rFont val="Palatino Linotype"/>
        <family val="1"/>
      </rPr>
      <t>Nxënësit, prindërit, mësuesit e aktorët e tjerë janë të përfshirë me përfaqësi në organizmat e shkollës.</t>
    </r>
  </si>
  <si>
    <r>
      <t xml:space="preserve">1.11.3. </t>
    </r>
    <r>
      <rPr>
        <sz val="10"/>
        <color theme="1"/>
        <rFont val="Palatino Linotype"/>
        <family val="1"/>
      </rPr>
      <t>Organizmat e shkollës kanë hartuar rregulloret për funksionimin e tyre dhe planet e punës.</t>
    </r>
  </si>
  <si>
    <r>
      <t xml:space="preserve">1.11.4. </t>
    </r>
    <r>
      <rPr>
        <sz val="10"/>
        <color theme="1"/>
        <rFont val="Palatino Linotype"/>
        <family val="1"/>
      </rPr>
      <t xml:space="preserve"> Organizmat e shkollës realizojnë detyrat e përgjegjësitë e tyre sipas udhëzimeve zyrtare.</t>
    </r>
  </si>
  <si>
    <r>
      <t xml:space="preserve">1.11.5. </t>
    </r>
    <r>
      <rPr>
        <sz val="10"/>
        <color theme="1"/>
        <rFont val="Palatino Linotype"/>
        <family val="1"/>
      </rPr>
      <t>Drejtori realizon detyrat e tij për funksionimin efektiv të secilit organizëm të shkollës.</t>
    </r>
  </si>
  <si>
    <r>
      <t xml:space="preserve">2.2.1.    </t>
    </r>
    <r>
      <rPr>
        <sz val="10"/>
        <color theme="1"/>
        <rFont val="Palatino Linotype"/>
        <family val="1"/>
      </rPr>
      <t>Mësuesi ka planifikuar bashkë me nxënësit projekte lëndore/ndërlëndore, duke realizuar integrimin e lëndëve.</t>
    </r>
  </si>
  <si>
    <r>
      <t xml:space="preserve">2.2.2.    </t>
    </r>
    <r>
      <rPr>
        <sz val="10"/>
        <color theme="1"/>
        <rFont val="Palatino Linotype"/>
        <family val="1"/>
      </rPr>
      <t>Projekti i hartuar nga mësuesi (mësuesit) ka këto elemente:</t>
    </r>
  </si>
  <si>
    <t>-     titulli i projektit;</t>
  </si>
  <si>
    <t>-     rezultatet e te nxënit;</t>
  </si>
  <si>
    <t>-     kontributi i çdo mësuesi (nëse në një projekt merr pjesë më shumë se një mësues);</t>
  </si>
  <si>
    <t>-     orët mësimore që i takojnë secilit partner, nëse ka (prindër, OJF etj.);</t>
  </si>
  <si>
    <t>-     numri i nxënësve që përfshihen në projekt ose numri i klasave;</t>
  </si>
  <si>
    <t>-     përshkrimi përmbledhës i veprimtarive kryesore (hapat, afatet, përgjegjësit);</t>
  </si>
  <si>
    <t>-     burimet kryesore të informacionit;</t>
  </si>
  <si>
    <t>-     përshkrimi i produktit të projektit;</t>
  </si>
  <si>
    <t>-     tematika e secilës orë mësimore në kuadrin e projektit;</t>
  </si>
  <si>
    <t>-     mënyra e vlerësimit të nxënësve;</t>
  </si>
  <si>
    <t>-     buxheti (nëse ka).</t>
  </si>
  <si>
    <r>
      <t xml:space="preserve">2.2.3.    </t>
    </r>
    <r>
      <rPr>
        <sz val="10"/>
        <color theme="1"/>
        <rFont val="Palatino Linotype"/>
        <family val="1"/>
      </rPr>
      <t>Shkolla ka bashkëpunuar me prindërit dhe komunitetin për realizimin e projekteve kurrikulare në botën reale.</t>
    </r>
  </si>
  <si>
    <r>
      <t xml:space="preserve">2.2.4.    </t>
    </r>
    <r>
      <rPr>
        <sz val="10"/>
        <color theme="1"/>
        <rFont val="Palatino Linotype"/>
        <family val="1"/>
      </rPr>
      <t>Mësuesi ka qartësuar nxënësit për mënyrën dhe kriteret e vlerësimit të projektit.</t>
    </r>
  </si>
  <si>
    <r>
      <t xml:space="preserve">2.2.5.    </t>
    </r>
    <r>
      <rPr>
        <sz val="10"/>
        <color theme="1"/>
        <rFont val="Palatino Linotype"/>
        <family val="1"/>
      </rPr>
      <t>Mësuesi ka përfshirë të gjithë nxënësit në projekt me një detyrë të përcaktuar qartë.</t>
    </r>
  </si>
  <si>
    <r>
      <t xml:space="preserve">2.2.6.    </t>
    </r>
    <r>
      <rPr>
        <sz val="10"/>
        <color theme="1"/>
        <rFont val="Palatino Linotype"/>
        <family val="1"/>
      </rPr>
      <t>Projekti kurrikular është prezantuar para klasës ose para një audience më të gjerë.</t>
    </r>
  </si>
  <si>
    <r>
      <t xml:space="preserve">2.2.7.    </t>
    </r>
    <r>
      <rPr>
        <sz val="10"/>
        <color theme="1"/>
        <rFont val="Palatino Linotype"/>
        <family val="1"/>
      </rPr>
      <t>Mësuesi ka vlerësuar çdo nxënës për projektin në kuadër të vlerësimit të portofolit.</t>
    </r>
  </si>
  <si>
    <r>
      <t xml:space="preserve">2.4.1.     </t>
    </r>
    <r>
      <rPr>
        <sz val="10"/>
        <color theme="1"/>
        <rFont val="Palatino Linotype"/>
        <family val="1"/>
      </rPr>
      <t>Mësuesi ka krijuar një mjedis të brendshëm/të jashtëm funksional dhe të përshtatshëm ndaj nevojave të nxënësve, për të lehtësuar të nxënit.</t>
    </r>
  </si>
  <si>
    <r>
      <t xml:space="preserve">2.4.2.     </t>
    </r>
    <r>
      <rPr>
        <sz val="10"/>
        <color theme="1"/>
        <rFont val="Palatino Linotype"/>
        <family val="1"/>
      </rPr>
      <t>Mësuesi paraqet në vende të dukshme produktet individuale të nxënësve, të ekipeve të vogla apo të klasës.</t>
    </r>
  </si>
  <si>
    <r>
      <t xml:space="preserve">2.4.3.     </t>
    </r>
    <r>
      <rPr>
        <sz val="10"/>
        <color theme="1"/>
        <rFont val="Palatino Linotype"/>
        <family val="1"/>
      </rPr>
      <t>Mësuesi siguron që secili nxënës të ndihet i lirshëm për të shprehur atë që mendon dhe mëson.</t>
    </r>
  </si>
  <si>
    <r>
      <t xml:space="preserve">2.4.4.     </t>
    </r>
    <r>
      <rPr>
        <sz val="10"/>
        <color theme="1"/>
        <rFont val="Palatino Linotype"/>
        <family val="1"/>
      </rPr>
      <t>Mësuesi, bashkë me nxënësit, ka hartuar rregullat e klasës.</t>
    </r>
  </si>
  <si>
    <r>
      <t xml:space="preserve">2.4.5.     </t>
    </r>
    <r>
      <rPr>
        <sz val="10"/>
        <color theme="1"/>
        <rFont val="Palatino Linotype"/>
        <family val="1"/>
      </rPr>
      <t>Mësuesi ka të dokumentuar identifikimin e stileve të të nxënit të nxënësve të klasës.</t>
    </r>
  </si>
  <si>
    <r>
      <t xml:space="preserve">2.4.6.     </t>
    </r>
    <r>
      <rPr>
        <sz val="10"/>
        <color theme="1"/>
        <rFont val="Palatino Linotype"/>
        <family val="1"/>
      </rPr>
      <t>Mësuesi krijon një atmosferë gjithëpërfshirëse, për ndërtimin e marrëdhënieve pozitive mes nxënësve, që ata të dëgjojnë dhe të vlerësojnë opinionet e njëri-tjetrit.</t>
    </r>
  </si>
  <si>
    <r>
      <t xml:space="preserve">2.4.7.     </t>
    </r>
    <r>
      <rPr>
        <sz val="10"/>
        <color theme="1"/>
        <rFont val="Palatino Linotype"/>
        <family val="1"/>
      </rPr>
      <t>Mësuesi ka krijuar një mjedis që nxit nxënësit të ndërmarrin iniciativa, duke qenë tolerantë ndaj gabimeve të të tjerëve.</t>
    </r>
  </si>
  <si>
    <r>
      <t xml:space="preserve">2.4.8.     </t>
    </r>
    <r>
      <rPr>
        <sz val="10"/>
        <color theme="1"/>
        <rFont val="Palatino Linotype"/>
        <family val="1"/>
      </rPr>
      <t>Mësuesi është konfidencial me nxënësit, duke arsyetuar për mbetjen prapa apo suksesin.</t>
    </r>
  </si>
  <si>
    <r>
      <t xml:space="preserve">2.4.9.     </t>
    </r>
    <r>
      <rPr>
        <sz val="10"/>
        <color theme="1"/>
        <rFont val="Palatino Linotype"/>
        <family val="1"/>
      </rPr>
      <t>Mësuesi promovon sjellje pozitive të nxënësve të klasës, duke mos anashkaluar sjelljet jonormale të tyre.</t>
    </r>
  </si>
  <si>
    <t>-     grupe të bazuara në nevoja;</t>
  </si>
  <si>
    <t>-     grupe të bazuara në interesa;</t>
  </si>
  <si>
    <r>
      <t>4.4.3.</t>
    </r>
    <r>
      <rPr>
        <sz val="10"/>
        <color theme="1"/>
        <rFont val="Palatino Linotype"/>
        <family val="1"/>
      </rPr>
      <t>Shkolla zgjidh konfliktet në mënyrë konstruktive, duke përdorur metoda të disiplinimit pozitiv.</t>
    </r>
  </si>
  <si>
    <r>
      <t>4.4.4.</t>
    </r>
    <r>
      <rPr>
        <sz val="10"/>
        <color theme="1"/>
        <rFont val="Palatino Linotype"/>
        <family val="1"/>
      </rPr>
      <t>Shkolla merr në konsideratë mendimin e nxënësve, prindërve dhe aktorëve të tjerë për përmirësimin e klimës në shkollë.</t>
    </r>
  </si>
  <si>
    <r>
      <t>4.4.5.</t>
    </r>
    <r>
      <rPr>
        <sz val="10"/>
        <color theme="1"/>
        <rFont val="Palatino Linotype"/>
        <family val="1"/>
      </rPr>
      <t>Komisioni i etikës dhe sjelljes funksionon për përmirësimin e klimës në shkollë, për të garantuar mirëqenien fizike, sociale dhe emocionale të të gjithë nxënësve.</t>
    </r>
  </si>
  <si>
    <r>
      <t xml:space="preserve">4.4.6.   </t>
    </r>
    <r>
      <rPr>
        <sz val="10"/>
        <color theme="1"/>
        <rFont val="Palatino Linotype"/>
        <family val="1"/>
      </rPr>
      <t>Qeveria e nxënësve organizon veprimtari të ndryshme në shkollë dhe jashtë saj, për krijimin e një klime pozitive.</t>
    </r>
  </si>
  <si>
    <r>
      <t xml:space="preserve">4.5.2.    </t>
    </r>
    <r>
      <rPr>
        <sz val="10"/>
        <color theme="1"/>
        <rFont val="Palatino Linotype"/>
        <family val="1"/>
      </rPr>
      <t>Psikologu/punonjësi social i shkollës analizon të dhëna mbi:</t>
    </r>
  </si>
  <si>
    <r>
      <t xml:space="preserve">4.5.3.    </t>
    </r>
    <r>
      <rPr>
        <sz val="10"/>
        <color theme="1"/>
        <rFont val="Palatino Linotype"/>
        <family val="1"/>
      </rPr>
      <t>Psikologu/punonjësi social realizon plane individuale parandaluese dhe rehabilituese për nxënësit me probleme në sjellje dhe me vështirësi në të nxënë.</t>
    </r>
  </si>
  <si>
    <r>
      <t xml:space="preserve">4.5.4.    </t>
    </r>
    <r>
      <rPr>
        <sz val="10"/>
        <color theme="1"/>
        <rFont val="Palatino Linotype"/>
        <family val="1"/>
      </rPr>
      <t>Psikologu/punonjësi social bashkëpunon me punonjësit arsimorë, nxënësit dhe prindërit, për parandalimin dhe eliminimin e çdo forme dhune nga punonjësit arsimorë ndaj nxënësve dhe nxënësve ndaj njëri-tjetrit.</t>
    </r>
  </si>
  <si>
    <r>
      <t xml:space="preserve">4.5.5.    </t>
    </r>
    <r>
      <rPr>
        <sz val="10"/>
        <color theme="1"/>
        <rFont val="Palatino Linotype"/>
        <family val="1"/>
      </rPr>
      <t>Psikologu/punonjësi social zhvillon takime sensibilizuese me nxënësit mbi parandalimin dhe eliminimin e abuzimeve me alkoolin, duhanin, drogat, format e dhunës, si dhe fenomenet sociale që ndikojnë negativisht në zhvillimin e tyre psikologjik, social dhe akademik.</t>
    </r>
  </si>
  <si>
    <r>
      <t xml:space="preserve">4.5.6.    </t>
    </r>
    <r>
      <rPr>
        <sz val="10"/>
        <color theme="1"/>
        <rFont val="Palatino Linotype"/>
        <family val="1"/>
      </rPr>
      <t>Psikologu/punonjësi social zhvillon takime sensibilizuese me prindërit mbi format e prindërimit, tematika që lidhen me zhvillimin moshor, komunikimin prind-fëmijë dhe disiplinimin pozitiv.</t>
    </r>
  </si>
  <si>
    <r>
      <t xml:space="preserve">4.5.7.    </t>
    </r>
    <r>
      <rPr>
        <sz val="10"/>
        <color theme="1"/>
        <rFont val="Palatino Linotype"/>
        <family val="1"/>
      </rPr>
      <t>Psikologu/punonjësi social informon mësuesit dhe drejtuesit e shkollës mbi zhvillimet moshore tipike të nxënësve dhe problemet gjatë të mësuarit dhe të të nxënit.</t>
    </r>
  </si>
  <si>
    <r>
      <t xml:space="preserve">4.5.8.    </t>
    </r>
    <r>
      <rPr>
        <sz val="10"/>
        <color theme="1"/>
        <rFont val="Palatino Linotype"/>
        <family val="1"/>
      </rPr>
      <t>Psikologu administron dhe interpreton teste psikologjike.</t>
    </r>
  </si>
  <si>
    <r>
      <t xml:space="preserve">4.5.9.    </t>
    </r>
    <r>
      <rPr>
        <sz val="10"/>
        <color theme="1"/>
        <rFont val="Palatino Linotype"/>
        <family val="1"/>
      </rPr>
      <t>Psikologu/punonjësi social raporton me shkrim te drejtuesi i shërbimit psiko-social në ZVAP, për çdo formë dhune të punonjësve arsimorë dhe prindërve me nxënësit.</t>
    </r>
  </si>
  <si>
    <r>
      <rPr>
        <b/>
        <sz val="10"/>
        <color theme="1"/>
        <rFont val="Palatino Linotype"/>
        <family val="1"/>
      </rPr>
      <t>3.11.6.</t>
    </r>
    <r>
      <rPr>
        <sz val="10"/>
        <color theme="1"/>
        <rFont val="Palatino Linotype"/>
        <family val="1"/>
      </rPr>
      <t>  Përqindja e grupnotave 5-6, 7-8, 9-10 për të gjithë nxënësit në Provimet e Lirimit/Maturës Shtetërore, përputhet me përqindjen e këtyre grupnotave në përfundimet vjetore të tyre.</t>
    </r>
  </si>
  <si>
    <r>
      <rPr>
        <b/>
        <sz val="10"/>
        <color theme="1"/>
        <rFont val="Palatino Linotype"/>
        <family val="1"/>
      </rPr>
      <t>3.11.7. </t>
    </r>
    <r>
      <rPr>
        <sz val="10"/>
        <color theme="1"/>
        <rFont val="Palatino Linotype"/>
        <family val="1"/>
      </rPr>
      <t xml:space="preserve"> Nxënësit marrin rezultate që priten prej tyre, në provimet me short që organizon drejtoria e shkollës.</t>
    </r>
  </si>
  <si>
    <r>
      <rPr>
        <b/>
        <sz val="10"/>
        <color theme="1"/>
        <rFont val="Palatino Linotype"/>
        <family val="1"/>
      </rPr>
      <t>3.11.8.</t>
    </r>
    <r>
      <rPr>
        <sz val="10"/>
        <color theme="1"/>
        <rFont val="Palatino Linotype"/>
        <family val="1"/>
      </rPr>
      <t>  Nxënësit marrin rezultate që priten prej tyre, në provimet që organizon ZVAP-ja/DRAP-i[1]</t>
    </r>
  </si>
  <si>
    <r>
      <rPr>
        <b/>
        <sz val="10"/>
        <color theme="1"/>
        <rFont val="Palatino Linotype"/>
        <family val="1"/>
      </rPr>
      <t>3.11.9.</t>
    </r>
    <r>
      <rPr>
        <sz val="10"/>
        <color theme="1"/>
        <rFont val="Palatino Linotype"/>
        <family val="1"/>
      </rPr>
      <t>  Nxënësit marrin rezultate që priten prej tyre, në provimet ndërkombëtare.[2]</t>
    </r>
  </si>
  <si>
    <r>
      <rPr>
        <b/>
        <sz val="10"/>
        <color theme="1"/>
        <rFont val="Palatino Linotype"/>
        <family val="1"/>
      </rPr>
      <t>3.11.10.</t>
    </r>
    <r>
      <rPr>
        <sz val="10"/>
        <color theme="1"/>
        <rFont val="Palatino Linotype"/>
        <family val="1"/>
      </rPr>
      <t>  Shkolla ka fituar çmime në olimpiada, projekte, gara të ndryshme ndërmjet shkollash, në nivel lokal, kombëtar dhe ndërkombëtar.</t>
    </r>
  </si>
  <si>
    <r>
      <rPr>
        <b/>
        <sz val="10"/>
        <color theme="1"/>
        <rFont val="Palatino Linotype"/>
        <family val="1"/>
      </rPr>
      <t xml:space="preserve">3.11.11. </t>
    </r>
    <r>
      <rPr>
        <sz val="10"/>
        <color theme="1"/>
        <rFont val="Palatino Linotype"/>
        <family val="1"/>
      </rPr>
      <t>Shkolla rankohet mbi mesataren rajonale për treguesit e arritjeve të nxënësve në Kartën e Performancës.</t>
    </r>
  </si>
  <si>
    <r>
      <rPr>
        <b/>
        <sz val="10"/>
        <color theme="1"/>
        <rFont val="Palatino Linotype"/>
        <family val="1"/>
      </rPr>
      <t>1.8.3.</t>
    </r>
    <r>
      <rPr>
        <sz val="10"/>
        <color theme="1"/>
        <rFont val="Palatino Linotype"/>
        <family val="1"/>
      </rPr>
      <t>    Shkolla pasqyron rezultatet e pyetësorëve[3] të zhvilluar me nxënësit, mësuesit dhe prindërit, për vlerësimin e cilësisë së shërbimit arsimor.</t>
    </r>
  </si>
  <si>
    <r>
      <rPr>
        <b/>
        <sz val="10"/>
        <color theme="1"/>
        <rFont val="Palatino Linotype"/>
        <family val="1"/>
      </rPr>
      <t>1.11.1.</t>
    </r>
    <r>
      <rPr>
        <sz val="10"/>
        <color theme="1"/>
        <rFont val="Palatino Linotype"/>
        <family val="1"/>
      </rPr>
      <t xml:space="preserve"> Drejtori ka ngritur organizmat e shkollës[4] sipas procedurave të parashikuara në udhëzimet zyrtare. </t>
    </r>
  </si>
  <si>
    <t xml:space="preserve">nga </t>
  </si>
  <si>
    <t>Pike</t>
  </si>
  <si>
    <t>40 Pike</t>
  </si>
  <si>
    <t>nga</t>
  </si>
  <si>
    <t>24 Pike</t>
  </si>
  <si>
    <t>44 Pike</t>
  </si>
  <si>
    <t>36 Pike</t>
  </si>
  <si>
    <t>20 Pike</t>
  </si>
  <si>
    <t xml:space="preserve"> Pike</t>
  </si>
  <si>
    <t>32 Pike</t>
  </si>
  <si>
    <t xml:space="preserve"> 8 Pike</t>
  </si>
  <si>
    <t>16 Pike</t>
  </si>
  <si>
    <t xml:space="preserve"> 28 Pike</t>
  </si>
  <si>
    <t>48 Pike</t>
  </si>
  <si>
    <t>Shuma sipas vlerësimit maksimal</t>
  </si>
  <si>
    <t>Fusha-1</t>
  </si>
  <si>
    <t>Fusha-2</t>
  </si>
  <si>
    <t>Fusha-3</t>
  </si>
  <si>
    <t>Fusha-4</t>
  </si>
  <si>
    <t>Vlerësimi i shkollës</t>
  </si>
  <si>
    <t>Fusha-1,Treguesi  1.1</t>
  </si>
  <si>
    <t>Fusha-1,Treguesi  1.2</t>
  </si>
  <si>
    <t>Fusha-1,Treguesi  1.3</t>
  </si>
  <si>
    <t>Fusha-1,Treguesi  1.4</t>
  </si>
  <si>
    <t>Fusha-1,Treguesi  1.5</t>
  </si>
  <si>
    <t>Fusha-1,Treguesi  1.6</t>
  </si>
  <si>
    <t>Fusha-1,Treguesi  1.7</t>
  </si>
  <si>
    <t>Fusha-1,Treguesi  1.8</t>
  </si>
  <si>
    <t>Fusha-1,Treguesi  1.9</t>
  </si>
  <si>
    <t>Fusha-1,Treguesi  1.10</t>
  </si>
  <si>
    <t>Fusha-1,Treguesi  1.11</t>
  </si>
  <si>
    <t>Fusha-1,Treguesi  1.12</t>
  </si>
  <si>
    <t>Fusha-2,Treguesi  2.1</t>
  </si>
  <si>
    <t>Fusha-2,Treguesi  2.2</t>
  </si>
  <si>
    <t>Fusha-2,Treguesi  2.3</t>
  </si>
  <si>
    <t>Fusha-2,Treguesi  2.4</t>
  </si>
  <si>
    <t>Fusha-2,Treguesi  2.5</t>
  </si>
  <si>
    <t>Fusha-2,Treguesi  2.6</t>
  </si>
  <si>
    <t>Fusha-2,Treguesi  2.7</t>
  </si>
  <si>
    <t>Fusha-3,Treguesi  3.1</t>
  </si>
  <si>
    <t>Fusha-3,Treguesi  3.2</t>
  </si>
  <si>
    <t>Fusha-3,Treguesi  3.3</t>
  </si>
  <si>
    <t>Fusha-3,Treguesi  3.4</t>
  </si>
  <si>
    <t>Fusha-3,Treguesi  3.5</t>
  </si>
  <si>
    <t>Fusha-3,Treguesi  3.6</t>
  </si>
  <si>
    <t>Fusha-3,Treguesi  3.7</t>
  </si>
  <si>
    <t>Fusha-3,Treguesi  3.8</t>
  </si>
  <si>
    <t>Fusha-3,Treguesi  3.9</t>
  </si>
  <si>
    <t>Fusha-3,Treguesi  3.10</t>
  </si>
  <si>
    <t>Fusha-3,Treguesi  3.11</t>
  </si>
  <si>
    <t>Fusha-4,Treguesi  4.1</t>
  </si>
  <si>
    <t>Fusha-4,Treguesi  4.2</t>
  </si>
  <si>
    <t>Fusha-4,Treguesi  4.3</t>
  </si>
  <si>
    <t>Fusha-4,Treguesi  4.4</t>
  </si>
  <si>
    <t>Fusha-4,Treguesi  4.5</t>
  </si>
  <si>
    <t>Fusha-4,Treguesi  4.6</t>
  </si>
  <si>
    <t>Fusha-4,Treguesi  4.7</t>
  </si>
  <si>
    <t>Norma e vlerësimit(fusha-4)</t>
  </si>
  <si>
    <t>Norma e vlerësimit per cdo tregues</t>
  </si>
  <si>
    <t>Norma e vlerësimit(fusha-3)</t>
  </si>
  <si>
    <t>Norma e vlerësimit(fusha-2)</t>
  </si>
  <si>
    <t>Norma e vlerësimit(fusha-1)</t>
  </si>
  <si>
    <t>Norma e vlerësimit per cdo fushe</t>
  </si>
  <si>
    <t>Vlerësimi i treguesit per fushe</t>
  </si>
  <si>
    <t>Vlerësimi përfundimtar i fushës-1</t>
  </si>
  <si>
    <t>Vlerësimi përfundimtar i fushës-2</t>
  </si>
  <si>
    <t>Vlerësimi përfundimtar i fushës-3</t>
  </si>
  <si>
    <t>Vlerësimi përfundimtar i fushës-4</t>
  </si>
  <si>
    <t xml:space="preserve">1.3.  Drejtori ka drejtuar hartimin e rregullores së brendshme, për funksionimin e shkollës në përputhje me aktet ligjore e nënligjore. </t>
  </si>
  <si>
    <t>1.5.  Drejtori menaxhon burimet financiare në mënyrë efektive dhe transparente për të mbështetur prioritetet kyçe.</t>
  </si>
  <si>
    <t>1.8.  Drejtori siguron transparencën e arritjeve të shkollës për prindërit e komunitetin, nëpërmjet plotësimit të saktë të Kartës së Performancës.</t>
  </si>
  <si>
    <t>1.10.  Drejtori ndërton marrëdhënie të ndërsjella partneriteti mes shkollës dhe komunitetit, për edukimin cilësor të të gjithë nxënësve.</t>
  </si>
  <si>
    <t>1.11.  Drejtori ka ngritur organizmat e shkollës, për ndërtimin e një mjedisi të sigurt dhe të qëndrueshëm.</t>
  </si>
  <si>
    <t>1.12.  Drejtori administron dokumentacionin shkollor në ruajtje të përhershme/ të përkohshme dhe bazën materiale, në përputhje me aktet/rregulloret përkatëse.</t>
  </si>
  <si>
    <r>
      <t>1.7.  Drejtuesit e shkollës vlerësojnë arritjet e nxënësve, të stafit dhe të ekipeve të ndryshme,</t>
    </r>
    <r>
      <rPr>
        <b/>
        <sz val="10"/>
        <color rgb="FF00B050"/>
        <rFont val="Palatino Linotype"/>
        <family val="1"/>
      </rPr>
      <t xml:space="preserve"> </t>
    </r>
    <r>
      <rPr>
        <b/>
        <sz val="10"/>
        <color theme="1"/>
        <rFont val="Palatino Linotype"/>
        <family val="1"/>
      </rPr>
      <t>duke promovuar në mënyrë të vazhdueshme standarde të larta.</t>
    </r>
  </si>
  <si>
    <r>
      <t>1.9.  Drejtori mundëson zhvillimin e vazhdueshëm profesional të stafit pedagogjik,</t>
    </r>
    <r>
      <rPr>
        <b/>
        <sz val="10"/>
        <color rgb="FF00B050"/>
        <rFont val="Palatino Linotype"/>
        <family val="1"/>
      </rPr>
      <t xml:space="preserve"> </t>
    </r>
    <r>
      <rPr>
        <b/>
        <sz val="10"/>
        <color theme="1"/>
        <rFont val="Palatino Linotype"/>
        <family val="1"/>
      </rPr>
      <t>në funksion të përmirësimit të zbatimit të kurrikulës, të mësimdhënies dhe të të nxënit të suksesshëm.</t>
    </r>
  </si>
  <si>
    <t>2.1. Planifikimi lëndor është hartuar bazuar në dokumentet kurrikulare.</t>
  </si>
  <si>
    <t>2.2.  Mësuesi realizon bashkë me nxënësit projekte lëndore, ndërlëndore që i ndihmojnë nxënësit të përpunojnë njohuritë, aftësitë, qëndrimet dhe vlerat kurrikulare/ ndërkurrikulare.</t>
  </si>
  <si>
    <t xml:space="preserve">2.4.  Mjedisi i të nxënit është funksional dhe motivues për të gjithë nxënësit. </t>
  </si>
  <si>
    <t>2.7.  Mësuesi realizon vlerësimin e njohurive, shkathtësive, qëndrimeve dhe vlerave të demonstruara nga nxënësit në kontekste të ndryshme.</t>
  </si>
  <si>
    <r>
      <t xml:space="preserve">2.6.  Mësuesi planifikon detyra shtëpie individuale dhe në grup, </t>
    </r>
    <r>
      <rPr>
        <b/>
        <vertAlign val="superscript"/>
        <sz val="10"/>
        <color theme="1"/>
        <rFont val="Palatino Linotype"/>
        <family val="1"/>
      </rPr>
      <t xml:space="preserve"> </t>
    </r>
    <r>
      <rPr>
        <b/>
        <sz val="10"/>
        <color theme="1"/>
        <rFont val="Palatino Linotype"/>
        <family val="1"/>
      </rPr>
      <t>si vazhdim i procesit të nxënies.</t>
    </r>
  </si>
  <si>
    <t>3.1.  Mësuesi vlerëson vazhdimisht progresin e nxënësit.</t>
  </si>
  <si>
    <t>3.2.  Mësuesi vlerëson nxënësin duke u bazuar te portofoli i tij.</t>
  </si>
  <si>
    <t>3.3.  Mësuesi mat nivelin e arritjeve të nxënësit me anë të testeve/detyrave përmbledhëse.</t>
  </si>
  <si>
    <t>3.4.  Mësuesi bën vlerësimin periodik të nxënësit në fund të çdo periudhe.</t>
  </si>
  <si>
    <t>3.5.  Mësuesi kryen vlerësimin vjetor dhe vlerësimin përfundimtar të nxënësit.</t>
  </si>
  <si>
    <t>3.6.     Mësuesi informon prindërit për rezultatet e nxënësve.</t>
  </si>
  <si>
    <t>3.7.     Shkolla kryen rivlerësimin e nxënësve.</t>
  </si>
  <si>
    <t>3.8.     Rezultatet e nxënësve në vlerësimin kombëtar të klasës së pestë, përputhen në nivele të kënaqshme me vlerësimin e bërë nga shkolla.</t>
  </si>
  <si>
    <t>3.9.     Rezultatet e nxënësve në Provimet e Lirimit, përputhen në nivele të kënaqshme me vlerësimin e bërë nga shkolla.</t>
  </si>
  <si>
    <t>3.10.  Rezultatet e nxënësve në Maturën Shtetërore, përputhen në nivele të kënaqshme me vlerësimin e bërë nga vetë shkolla.</t>
  </si>
  <si>
    <t>3.11.  Arritjet e nxënësve përputhen me pritshmëritë e shkollës.</t>
  </si>
  <si>
    <t>4.1.  Shkolla ofron mjedise fizike mësimore të përshtatshme, që sigurojnë mirëqenien e të gjithë nxënësve.</t>
  </si>
  <si>
    <t>4.2.  Shkolla ofron mbështetje emocionale, sociale dhe akademike për të gjithë nxënësit.</t>
  </si>
  <si>
    <t>4.5.    Psikologu/punonjësi social kontribuon për mirëqenien e të gjithë individëve dhe grupeve në shkollë.</t>
  </si>
  <si>
    <t>4.7.    Shkolla ndërvepron me prindërit dhe komunitetin për përmirësimin e mirëqenies në shkollë.</t>
  </si>
  <si>
    <t>Norma e vlerësimit të shkollës</t>
  </si>
  <si>
    <t>TREGUESI I CILËSISË: Planifikimi lëndor është hartuar bazuar në dokumentet kurrikulare.</t>
  </si>
  <si>
    <t>TREGUESI I CILËSISË</t>
  </si>
  <si>
    <t>Mësuesi</t>
  </si>
  <si>
    <t>%</t>
  </si>
  <si>
    <t xml:space="preserve">Vleresimi permbledhes </t>
  </si>
  <si>
    <t>Klasa</t>
  </si>
  <si>
    <t>Lënda</t>
  </si>
  <si>
    <t>Pik Max.</t>
  </si>
  <si>
    <t>1.6. Drejtori siguron zhvillimin e kurrikulës së zbatuar në shkollë, mbështetur në kompetencat e të nxënit gjatë gjithë jetës, për të përmbushur aspiratat e nxënësve, të mësuesve, të prindërve dhe të komunitetit.</t>
  </si>
  <si>
    <r>
      <t>2.1.2.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Plani vjetor lëndor dhe ai i periudhës përkatëse është shqyrtuar në ekipin lëndor përkatës.</t>
    </r>
  </si>
  <si>
    <r>
      <t>2.1.3.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Mësuesi ka hartuar planin lëndor vjetor sintetik, sipas formatit zyrtar.</t>
    </r>
  </si>
  <si>
    <r>
      <t>2.1.4.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Mësuesi ka përcaktuar shpërndarjen e kohës mësimore në planin lëndor vjetor.</t>
    </r>
  </si>
  <si>
    <r>
      <t>2.1.5.</t>
    </r>
    <r>
      <rPr>
        <b/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Mësuesi ka përcaktuar përmbajtjen kryesore të lëndës në planin vjetor lëndor, në përputhje me programin e lëndës.</t>
    </r>
  </si>
  <si>
    <r>
      <t>2.1.6.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Mësuesi ka hartuar planin lëndor analitik të periudhës përkatëse, sipas formatit zyrtar.</t>
    </r>
  </si>
  <si>
    <r>
      <t>2.1.7.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Mësuesi ka hartuar planin lëndor të periudhës në përputhje me nevojat e nxënësve.</t>
    </r>
  </si>
  <si>
    <r>
      <t>2.1.8.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Mësuesi, në planin lëndor të periudhës, ka siguruar vijimësinë e lëndës në përputhje me programin lëndor.</t>
    </r>
  </si>
  <si>
    <r>
      <t>2.1.9.</t>
    </r>
    <r>
      <rPr>
        <b/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Mësuesi ka hartuar planin lëndor të periudhës, duke përzgjedhur burime të ndryshme të nxëni.</t>
    </r>
  </si>
  <si>
    <r>
      <t>2.1.10.</t>
    </r>
    <r>
      <rPr>
        <b/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Mësuesi, për të plotësuar nevojat e nxënësve, ndryshon planin e periudhave, duke marrë miratimin në drejtori.</t>
    </r>
  </si>
  <si>
    <t>2.1.  Planifikimi lëndor është hartuar bazuar në dokumentet kurrikulare, në pikëpamjen pedagogjike të mësuesit dhe në përshtatje me nxënësit e tij.</t>
  </si>
  <si>
    <r>
      <t>2.1.1.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harton në vijimësi planifikimin e çdo ore mësimore.</t>
    </r>
  </si>
  <si>
    <r>
      <t>2.1.2.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hartuar planin ditor me të gjitha rubrikat e parashikuara në formatin zyrtar.</t>
    </r>
  </si>
  <si>
    <r>
      <t>2.1.3.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rezultatet e të nxënit për njohuritë, aftësitë dhe qëndrimet që do të zhvillojë nxënësi gjatë orës/njësisë mësimore.</t>
    </r>
  </si>
  <si>
    <r>
      <t>2.1.4.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situatën e të nxënit (kur është e mundur), që nxënësit të ndërtojnë njohuritë e tyre.</t>
    </r>
  </si>
  <si>
    <r>
      <t>2.1.5.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veprimtari për realizimin e rezultateve të të nxënit.</t>
    </r>
  </si>
  <si>
    <r>
      <t>2.1.6.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materialet mësimore didaktike që lidhen drejtpërdrejt me arritjet e rezultateve të të nxënit.</t>
    </r>
  </si>
  <si>
    <r>
      <t>2.1.7.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detyra klase, individuale dhe në grup, sipas stileve të të nxënit.</t>
    </r>
  </si>
  <si>
    <r>
      <t>2.1.8.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pyetje që u përgjigjen të gjitha niveleve të të menduarit të nxënësit.</t>
    </r>
  </si>
  <si>
    <r>
      <t>2.1.9.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Mësuesi ka planifikuar veprimtari të diferencuara për nxënësit me nevoja të veçanta.</t>
    </r>
  </si>
  <si>
    <r>
      <t>2.1.10.</t>
    </r>
    <r>
      <rPr>
        <b/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Mësuesi ka përcaktuar, herë pas here, nxënësit që do të vlerësojë, duke identifikuar teknikat e përshtatshme të vlerësimit.</t>
    </r>
  </si>
  <si>
    <t>2.1.11.   Mësuesi ka planifikuar detyra/punë të pavarura[1] shtëpie, që synojnë ndërtimin dhe zhvillimin e kompetencave.</t>
  </si>
  <si>
    <r>
      <t>2.1.12.</t>
    </r>
    <r>
      <rPr>
        <b/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Mësuesi, herë pas here, planifikon një kohë reflektimi për vetëvlerësimin, vlerësimin e ndërsjellë dhe për t’u dhënë nxënësve informacionin për vlerësimin e të nxënit.</t>
    </r>
  </si>
  <si>
    <t>2.3.  Plani ditor hartohet duke identifikuar objektin/et e të nxënit dhe mënyrën e vlerësimit të nxënësit.</t>
  </si>
  <si>
    <t>2.5. Mësuesi dhe nxënësit përdorin një metodologji të përshtatshme për ndërtimin e zhvillimin e kompetencave.</t>
  </si>
  <si>
    <t>4.4. Shkolla u garanton nxënësve të drejtat dhe ushtrimin e  detyrave të tyre.</t>
  </si>
  <si>
    <t>2.3. Plani ditor hartohet duke identifikuar objektin/et e të nxënit dhe mënyrën e vlerësimit të nxënësit.</t>
  </si>
  <si>
    <r>
      <rPr>
        <b/>
        <sz val="10"/>
        <color theme="1"/>
        <rFont val="Palatino Linotype"/>
        <family val="1"/>
      </rPr>
      <t>4.5.1.</t>
    </r>
    <r>
      <rPr>
        <sz val="10"/>
        <color theme="1"/>
        <rFont val="Palatino Linotype"/>
        <family val="1"/>
      </rPr>
      <t xml:space="preserve"> Psikologu/punonjësi social në bashkëpunim me mësuesit dhe prindërit identifikon nxënësit me probleme në sjellje dhe me vështirësi në të nxënë.</t>
    </r>
  </si>
  <si>
    <r>
      <rPr>
        <b/>
        <sz val="10"/>
        <color theme="1"/>
        <rFont val="Palatino Linotype"/>
        <family val="1"/>
      </rPr>
      <t>4.6.9.</t>
    </r>
    <r>
      <rPr>
        <sz val="10"/>
        <color theme="1"/>
        <rFont val="Palatino Linotype"/>
        <family val="1"/>
      </rPr>
      <t xml:space="preserve"> Oficeri i sigurisë bashkëpunon me agjencitë ligjzbatuese dhe shërben si ndërlidhës mes Policisë së Shtetit dhe komunitetit me qëllim parandalimin e veprave kriminale.</t>
    </r>
  </si>
  <si>
    <t>-   ndryshime të sjelljes së nxënësve;</t>
  </si>
  <si>
    <t>-   nivelin social dhe ekonomik të nxënësve;</t>
  </si>
  <si>
    <t xml:space="preserve">-   komunikimin dhe marrëdhëniet me personat që ushtrojnë përgjegjësinë prindërore të nxënësve </t>
  </si>
  <si>
    <t>-   dukurinë e bullizmit;</t>
  </si>
  <si>
    <t>-   mënyrën se si e kalojnë nxënësit kohën e lirë;</t>
  </si>
  <si>
    <r>
      <t xml:space="preserve">2.1.1.    </t>
    </r>
    <r>
      <rPr>
        <sz val="10"/>
        <color theme="1"/>
        <rFont val="Palatino Linotype"/>
        <family val="1"/>
      </rPr>
      <t>Mësuesi ka dorëzuar në drejtori, 5 ditë para fillimit të vitit shkollor, planin lëndor/modul vjetor dhe atë periudhës së parë.</t>
    </r>
  </si>
  <si>
    <r>
      <t xml:space="preserve">2.1.2.    </t>
    </r>
    <r>
      <rPr>
        <sz val="10"/>
        <color theme="1"/>
        <rFont val="Palatino Linotype"/>
        <family val="1"/>
      </rPr>
      <t>Plani vjetor lëndor dhe ai i periudhës përkatëse është shqyrtuar në ekipin lëndor përkatës.</t>
    </r>
  </si>
  <si>
    <r>
      <t xml:space="preserve">2.1.3.    </t>
    </r>
    <r>
      <rPr>
        <sz val="10"/>
        <color theme="1"/>
        <rFont val="Palatino Linotype"/>
        <family val="1"/>
      </rPr>
      <t>Mësuesi ka hartuar planin lëndor vjetor sintetik, sipas formatit zyrtar.</t>
    </r>
  </si>
  <si>
    <r>
      <t xml:space="preserve">2.1.4.    </t>
    </r>
    <r>
      <rPr>
        <sz val="10"/>
        <color theme="1"/>
        <rFont val="Palatino Linotype"/>
        <family val="1"/>
      </rPr>
      <t>Mësuesi ka përcaktuar shpërndarjen e kohës mësimore në planin lëndor vjetor.</t>
    </r>
  </si>
  <si>
    <r>
      <t xml:space="preserve">2.1.5.  </t>
    </r>
    <r>
      <rPr>
        <sz val="10"/>
        <color theme="1"/>
        <rFont val="Palatino Linotype"/>
        <family val="1"/>
      </rPr>
      <t>Mësuesi ka përcaktuar përmbajtjen kryesore të lëndës në planin vjetor lëndor, në përputhje me programin e lëndës.</t>
    </r>
  </si>
  <si>
    <r>
      <t xml:space="preserve">2.1.6.    </t>
    </r>
    <r>
      <rPr>
        <sz val="10"/>
        <color theme="1"/>
        <rFont val="Palatino Linotype"/>
        <family val="1"/>
      </rPr>
      <t>Mësuesi ka hartuar planin lëndor analitik të periudhës përkatëse, sipas formatit zyrtar.</t>
    </r>
  </si>
  <si>
    <r>
      <t xml:space="preserve">2.1.7.    </t>
    </r>
    <r>
      <rPr>
        <sz val="10"/>
        <color theme="1"/>
        <rFont val="Palatino Linotype"/>
        <family val="1"/>
      </rPr>
      <t>Mësuesi ka hartuar planin lëndor të periudhës në përputhje me nevojat e nxënësve.</t>
    </r>
  </si>
  <si>
    <r>
      <t xml:space="preserve">2.1.8.    </t>
    </r>
    <r>
      <rPr>
        <sz val="10"/>
        <color theme="1"/>
        <rFont val="Palatino Linotype"/>
        <family val="1"/>
      </rPr>
      <t>Mësuesi, në planin lëndor të periudhës, ka siguruar vijimësinë e lëndës në përputhje me programin lëndor.</t>
    </r>
  </si>
  <si>
    <r>
      <t xml:space="preserve">2.1.9.    </t>
    </r>
    <r>
      <rPr>
        <sz val="10"/>
        <color theme="1"/>
        <rFont val="Palatino Linotype"/>
        <family val="1"/>
      </rPr>
      <t>Mësuesi ka hartuar planin lëndor të periudhës, duke përzgjedhur burime të ndryshme të nxëni.</t>
    </r>
  </si>
  <si>
    <r>
      <t xml:space="preserve">2.1.10.   </t>
    </r>
    <r>
      <rPr>
        <sz val="10"/>
        <color theme="1"/>
        <rFont val="Palatino Linotype"/>
        <family val="1"/>
      </rPr>
      <t>Mësuesi, për të plotësuar nevojat e nxënësve, ndryshon planin e periudhave, duke marrë miratimin në drejtori.</t>
    </r>
  </si>
  <si>
    <r>
      <t xml:space="preserve">2.6.4    </t>
    </r>
    <r>
      <rPr>
        <sz val="10"/>
        <color theme="1"/>
        <rFont val="Palatino Linotype"/>
        <family val="1"/>
      </rPr>
      <t>Mësuesi përcakton detyra të personalizuara në përputhje me rezultatet e të nxënit.</t>
    </r>
  </si>
  <si>
    <r>
      <t xml:space="preserve">2.6.5    </t>
    </r>
    <r>
      <rPr>
        <sz val="10"/>
        <color theme="1"/>
        <rFont val="Palatino Linotype"/>
        <family val="1"/>
      </rPr>
      <t>Mësuesi planifikon, herë pas here, detyra me kërkesa për përdorimin e TIK-ut.</t>
    </r>
  </si>
  <si>
    <r>
      <t xml:space="preserve">2.7.1.   </t>
    </r>
    <r>
      <rPr>
        <sz val="10"/>
        <color theme="1"/>
        <rFont val="Palatino Linotype"/>
        <family val="1"/>
      </rPr>
      <t>Mësuesi vlerëson herë pas here arritjet e rezultateve të të nxënit të orës/njësisë mësimore.</t>
    </r>
  </si>
  <si>
    <r>
      <t xml:space="preserve">2.7.2.   </t>
    </r>
    <r>
      <rPr>
        <sz val="10"/>
        <color theme="1"/>
        <rFont val="Palatino Linotype"/>
        <family val="1"/>
      </rPr>
      <t>Mësuesi informon nxënësit për kriteret e përcaktuara për vlerësimin e njohurive, shkathtësive dhe qëndrimeve.</t>
    </r>
  </si>
  <si>
    <r>
      <t xml:space="preserve">2.7.3.   </t>
    </r>
    <r>
      <rPr>
        <sz val="10"/>
        <color theme="1"/>
        <rFont val="Palatino Linotype"/>
        <family val="1"/>
      </rPr>
      <t>Mësuesi ka vlerësuar nxënësit për njohuritë, shkathtësitë dhe qëndrimet mbi bazën e kritereve të përcaktuara për vlerësim.</t>
    </r>
  </si>
  <si>
    <r>
      <t xml:space="preserve">2.7.4.   </t>
    </r>
    <r>
      <rPr>
        <sz val="10"/>
        <color theme="1"/>
        <rFont val="Palatino Linotype"/>
        <family val="1"/>
      </rPr>
      <t>Mësuesi ndihmës ka vlerësuar nxënësit me nevoja të veçanta (nëse ka të tillë), në përputhje me PEI-in.</t>
    </r>
  </si>
  <si>
    <r>
      <t xml:space="preserve">2.7.5.   </t>
    </r>
    <r>
      <rPr>
        <sz val="10"/>
        <color theme="1"/>
        <rFont val="Palatino Linotype"/>
        <family val="1"/>
      </rPr>
      <t>Nxënësit vetëvlerësojnë herë pas here arritjet e të nxënit, për përmirësim të vazhdueshëm.</t>
    </r>
  </si>
  <si>
    <r>
      <t xml:space="preserve">2.7.6.   </t>
    </r>
    <r>
      <rPr>
        <sz val="10"/>
        <color theme="1"/>
        <rFont val="Palatino Linotype"/>
        <family val="1"/>
      </rPr>
      <t>Nxënësit vlerësojnë njëri-tjetrin, herë pas here,  për arritjet e të nxënit.</t>
    </r>
  </si>
  <si>
    <r>
      <t xml:space="preserve">2.7.7.   </t>
    </r>
    <r>
      <rPr>
        <sz val="10"/>
        <color theme="1"/>
        <rFont val="Palatino Linotype"/>
        <family val="1"/>
      </rPr>
      <t>Mësuesi vlerëson rregullisht detyrat e klasës/shtëpisë/punës në grup, duke argumentuar vlerësimin e dhënë.</t>
    </r>
  </si>
  <si>
    <r>
      <rPr>
        <b/>
        <sz val="10"/>
        <color theme="1"/>
        <rFont val="Palatino Linotype"/>
        <family val="1"/>
      </rPr>
      <t xml:space="preserve">1.7.11. </t>
    </r>
    <r>
      <rPr>
        <sz val="10"/>
        <color theme="1"/>
        <rFont val="Palatino Linotype"/>
        <family val="1"/>
      </rPr>
      <t>Drejtori kryen vlerësimin e të gjithë mësuesve, bazuar në “Standardet profesionale të formimit të përgjithshëm dhe lëndor të mësuesit në AMU e AML”, analizat e vlerësimit të arritjeve dhe kriteret zyrtare.</t>
    </r>
  </si>
  <si>
    <r>
      <t xml:space="preserve">1.1.2.    </t>
    </r>
    <r>
      <rPr>
        <sz val="10"/>
        <color theme="1"/>
        <rFont val="Palatino Linotype"/>
        <family val="1"/>
      </rPr>
      <t>Plani afatmesëm është hartuar në përputhje formatin zyrtar.</t>
    </r>
  </si>
  <si>
    <r>
      <t xml:space="preserve">1.1.3.    </t>
    </r>
    <r>
      <rPr>
        <sz val="10"/>
        <color theme="1"/>
        <rFont val="Palatino Linotype"/>
        <family val="1"/>
      </rPr>
      <t>Misioni përmbledh detyrimin apo përgjegjësitë që ka shkolla gjatë katër viteve shkollore.</t>
    </r>
  </si>
  <si>
    <r>
      <t xml:space="preserve">1.1.4.    </t>
    </r>
    <r>
      <rPr>
        <sz val="10"/>
        <color theme="1"/>
        <rFont val="Palatino Linotype"/>
        <family val="1"/>
      </rPr>
      <t xml:space="preserve">Vizioni i shkollës, i cili është i formuluar qartë, i njohur dhe i mirëkuptuar nga stafi pedagogjik, përmbledh aspiratën e komunitetit dhe të punonjësve arsimorë për cilësinë e shërbimit arsimor të ofruar, </t>
    </r>
  </si>
  <si>
    <r>
      <t xml:space="preserve">1.1.5.    </t>
    </r>
    <r>
      <rPr>
        <sz val="10"/>
        <color theme="1"/>
        <rFont val="Palatino Linotype"/>
        <family val="1"/>
      </rPr>
      <t xml:space="preserve">Analiza e gjendjes në planin afatmesëm jep një panoramë të qartë të shkollës, duke specifikuar anët e forta, anët e dobëta, si dhe treguesit specifikë. </t>
    </r>
  </si>
  <si>
    <r>
      <t xml:space="preserve">1.1.6.    </t>
    </r>
    <r>
      <rPr>
        <sz val="10"/>
        <color theme="1"/>
        <rFont val="Palatino Linotype"/>
        <family val="1"/>
      </rPr>
      <t>Grupi i punës ka përcaktuar në planin afatmesëm, përparësitë mbi drejtimet kryesore të përmirësimit të shkollës dhe veprimtaritë për realizimin e tyre.</t>
    </r>
  </si>
  <si>
    <r>
      <rPr>
        <b/>
        <sz val="10"/>
        <color theme="1"/>
        <rFont val="Palatino Linotype"/>
        <family val="1"/>
      </rPr>
      <t>1.1.7.</t>
    </r>
    <r>
      <rPr>
        <sz val="10"/>
        <color theme="1"/>
        <rFont val="Palatino Linotype"/>
        <family val="1"/>
      </rPr>
      <t>    Plani vjetor është mbështetur në planin afatmesëm, planin e përmirësimit[1], analizën e gjendjes, si dhe sugjerimet e nxënësve, prindërve, mësuesve dhe grupeve të interesit.</t>
    </r>
  </si>
  <si>
    <r>
      <t xml:space="preserve">1.1.8.    </t>
    </r>
    <r>
      <rPr>
        <sz val="10"/>
        <color theme="1"/>
        <rFont val="Palatino Linotype"/>
        <family val="1"/>
      </rPr>
      <t>Plani vjetor është hartuar në përputhje me formatin zyrtar.</t>
    </r>
  </si>
  <si>
    <r>
      <t xml:space="preserve">1.1.9.    </t>
    </r>
    <r>
      <rPr>
        <sz val="10"/>
        <color theme="1"/>
        <rFont val="Palatino Linotype"/>
        <family val="1"/>
      </rPr>
      <t xml:space="preserve">Analiza e gjendjes në planin vjetor përmban të gjithë treguesit sipas udhëzimit zyrtar, ku për secilin tregues janë përcaktuar një deri dy anë të forta dhe të dobëta. </t>
    </r>
  </si>
  <si>
    <r>
      <t xml:space="preserve">1.1.10.    </t>
    </r>
    <r>
      <rPr>
        <sz val="10"/>
        <color theme="1"/>
        <rFont val="Palatino Linotype"/>
        <family val="1"/>
      </rPr>
      <t>Synimi i planit vjetor përshkruan një përparësi të shkollës për t’u realizuar gjatë atij viti shkollor.</t>
    </r>
  </si>
  <si>
    <r>
      <t xml:space="preserve">1.1.11.    </t>
    </r>
    <r>
      <rPr>
        <sz val="10"/>
        <color theme="1"/>
        <rFont val="Palatino Linotype"/>
        <family val="1"/>
      </rPr>
      <t>Objektivat e planit vjetor, formuluar sipas kritereve, janë rrjedhojë logjike e synimit.</t>
    </r>
  </si>
  <si>
    <r>
      <t xml:space="preserve">1.1.12.    </t>
    </r>
    <r>
      <rPr>
        <sz val="10"/>
        <color theme="1"/>
        <rFont val="Palatino Linotype"/>
        <family val="1"/>
      </rPr>
      <t>Grupi i punës ka përcaktuar veprimtaritë për realizimin e secilit objektiv, me afatet kohore dhe personat përgjegjës.</t>
    </r>
  </si>
  <si>
    <r>
      <t xml:space="preserve">1.1.13. </t>
    </r>
    <r>
      <rPr>
        <sz val="10"/>
        <color theme="1"/>
        <rFont val="Palatino Linotype"/>
        <family val="1"/>
      </rPr>
      <t>Drejtori zbaton procedurat përkatëse për miratimin e planit afatmesëm dhe planit vjetor.</t>
    </r>
  </si>
  <si>
    <r>
      <t xml:space="preserve">1.1.15.    </t>
    </r>
    <r>
      <rPr>
        <sz val="10"/>
        <color theme="1"/>
        <rFont val="Palatino Linotype"/>
        <family val="1"/>
      </rPr>
      <t>Drejtori raporton te bordi i shkollës mbi ecurinë e arritjes së prioriteteve dhe objektivave.</t>
    </r>
  </si>
  <si>
    <r>
      <t xml:space="preserve">1.1.16.    </t>
    </r>
    <r>
      <rPr>
        <sz val="10"/>
        <color theme="1"/>
        <rFont val="Palatino Linotype"/>
        <family val="1"/>
      </rPr>
      <t>Grupi i punës i kryesuar nga drejtori ka hartuar raportin vjetor sipas udhëzimeve zyrtare.</t>
    </r>
  </si>
  <si>
    <r>
      <t xml:space="preserve">1.12.1. </t>
    </r>
    <r>
      <rPr>
        <sz val="10"/>
        <color theme="1"/>
        <rFont val="Palatino Linotype"/>
        <family val="1"/>
      </rPr>
      <t>Shkolla disponon të gjithë dokumentacionin shkollor në ruajtje të përhershme dhe të përkohshme.</t>
    </r>
  </si>
  <si>
    <r>
      <t xml:space="preserve">1.12.2. </t>
    </r>
    <r>
      <rPr>
        <sz val="10"/>
        <color theme="1"/>
        <rFont val="Palatino Linotype"/>
        <family val="1"/>
      </rPr>
      <t xml:space="preserve">Shkolla plotëson amzën, indeksin e amzës dhe regjistrin e veçantë, në përputhje me udhëzimet që jepen në faqen e parë të amzës. </t>
    </r>
  </si>
  <si>
    <r>
      <t xml:space="preserve">1.12.3. </t>
    </r>
    <r>
      <rPr>
        <sz val="10"/>
        <color theme="1"/>
        <rFont val="Palatino Linotype"/>
        <family val="1"/>
      </rPr>
      <t xml:space="preserve">Shkolla administron regjistrat e klasave në përputhje me aktet ligjore e nënligjore në fuqi. </t>
    </r>
  </si>
  <si>
    <r>
      <t xml:space="preserve">1.12.4. </t>
    </r>
    <r>
      <rPr>
        <sz val="10"/>
        <color theme="1"/>
        <rFont val="Palatino Linotype"/>
        <family val="1"/>
      </rPr>
      <t>Shkolla plotëson të gjitha dokumentet e tjera shkollore, në përputhje me udhëzimet përkatëse.</t>
    </r>
  </si>
  <si>
    <r>
      <t xml:space="preserve">1.12.5. </t>
    </r>
    <r>
      <rPr>
        <sz val="10"/>
        <color theme="1"/>
        <rFont val="Palatino Linotype"/>
        <family val="1"/>
      </rPr>
      <t>Shkolla bashkëpunon më ZVAP-në për sigurimin e materialeve mësimore didaktike, literaturën artistike, profesionale dhe shkencore, në funksion të arritjes së rezultateve të të nxënit.</t>
    </r>
  </si>
  <si>
    <r>
      <t xml:space="preserve">1.12.6. </t>
    </r>
    <r>
      <rPr>
        <sz val="10"/>
        <color theme="1"/>
        <rFont val="Palatino Linotype"/>
        <family val="1"/>
      </rPr>
      <t>Shkolla siguron mjete mësimore didaktike në bashkëpunim me nxënësit, prindërit dhe komunitetin.</t>
    </r>
  </si>
  <si>
    <r>
      <t xml:space="preserve">1.12.7. </t>
    </r>
    <r>
      <rPr>
        <sz val="10"/>
        <color theme="1"/>
        <rFont val="Palatino Linotype"/>
        <family val="1"/>
      </rPr>
      <t>Drejtori ka ngritur komisionet për administrimin e inventarit sipas udhëzimeve zyrtare.</t>
    </r>
  </si>
  <si>
    <r>
      <t xml:space="preserve">1.12.8. </t>
    </r>
    <r>
      <rPr>
        <sz val="10"/>
        <color theme="1"/>
        <rFont val="Palatino Linotype"/>
        <family val="1"/>
      </rPr>
      <t>Komisionet për administrimin e inventarit e administrojnë atë në përputhje me udhëzimet zyrtare.</t>
    </r>
  </si>
  <si>
    <t>80 Pike</t>
  </si>
  <si>
    <t>28 Pike</t>
  </si>
  <si>
    <t>1.4. Drejtori menaxhon në mënyrë efektive burimet njerëzore, për të ofruar një shërbim profesional në përmbushje të qëllimeve të shkollës.</t>
  </si>
  <si>
    <r>
      <rPr>
        <b/>
        <sz val="10"/>
        <color theme="1"/>
        <rFont val="Palatino Linotype"/>
        <family val="1"/>
      </rPr>
      <t>1.4.1. </t>
    </r>
    <r>
      <rPr>
        <sz val="10"/>
        <color theme="1"/>
        <rFont val="Palatino Linotype"/>
        <family val="1"/>
      </rPr>
      <t xml:space="preserve"> Drejtori në bashkëpunim me ZVAP-në, ka evidentuar nevojat reale për stafin mësimor e ndihmës. </t>
    </r>
  </si>
  <si>
    <r>
      <rPr>
        <b/>
        <sz val="10"/>
        <color theme="1"/>
        <rFont val="Palatino Linotype"/>
        <family val="1"/>
      </rPr>
      <t>1.4.2.</t>
    </r>
    <r>
      <rPr>
        <sz val="10"/>
        <color theme="1"/>
        <rFont val="Palatino Linotype"/>
        <family val="1"/>
      </rPr>
      <t xml:space="preserve"> Drejtori ka përcaktuar pritshmëritë për të gjithë stafin e shkollës në lidhje me zhvillimin e gjithë veprimtarisë mësimore- edukative, bazuar në aftësitë dhe specifikimet profesionale të secilit. </t>
    </r>
  </si>
  <si>
    <r>
      <rPr>
        <b/>
        <sz val="10"/>
        <color theme="1"/>
        <rFont val="Palatino Linotype"/>
        <family val="1"/>
      </rPr>
      <t>1.7.5.</t>
    </r>
    <r>
      <rPr>
        <sz val="10"/>
        <color theme="1"/>
        <rFont val="Palatino Linotype"/>
        <family val="1"/>
      </rPr>
      <t xml:space="preserve">  Drejtori, në bashkëpunim me këshillin e mësuesve,  shqyrton rregullisht mbingarkesën e mundshme të nxënësve.</t>
    </r>
  </si>
  <si>
    <r>
      <rPr>
        <b/>
        <sz val="10"/>
        <color theme="1"/>
        <rFont val="Palatino Linotype"/>
        <family val="1"/>
      </rPr>
      <t>1.7.8.</t>
    </r>
    <r>
      <rPr>
        <sz val="10"/>
        <color theme="1"/>
        <rFont val="Palatino Linotype"/>
        <family val="1"/>
      </rPr>
      <t xml:space="preserve"> Drejtuesit përdorin teknologjinë e informacionit dhe komunikimit, për menaxhimin e institucionit dhe zhvillimin e kurrikulës. </t>
    </r>
  </si>
  <si>
    <r>
      <rPr>
        <b/>
        <sz val="10"/>
        <color theme="1"/>
        <rFont val="Palatino Linotype"/>
        <family val="1"/>
      </rPr>
      <t xml:space="preserve">1.8.1. </t>
    </r>
    <r>
      <rPr>
        <sz val="10"/>
        <color theme="1"/>
        <rFont val="Palatino Linotype"/>
        <family val="1"/>
      </rPr>
      <t>Shkolla plotëson Kartën e Performancës në afatin e parashikuar në udhëzimin zyrtar.</t>
    </r>
    <r>
      <rPr>
        <sz val="10"/>
        <color rgb="FFFF0000"/>
        <rFont val="Palatino Linotype"/>
        <family val="1"/>
      </rPr>
      <t xml:space="preserve"> </t>
    </r>
  </si>
  <si>
    <t>1.1.  Drejtori, në bashkëpunim me grupet e interesit, ka siguruar një vizion për shkollën në përputhje me politikat arsimore.</t>
  </si>
  <si>
    <r>
      <t xml:space="preserve">1.1.14. </t>
    </r>
    <r>
      <rPr>
        <sz val="10"/>
        <color theme="1"/>
        <rFont val="Palatino Linotype"/>
        <family val="1"/>
      </rPr>
      <t>Drejtoria e shkollës monitoron veprimtaritë vëzhguese për realizimin e planeve (afatmesëm dhe vjetor).</t>
    </r>
  </si>
  <si>
    <t>1.2. Drejtori ka shndërruar në një kulturë të vijueshme procesin e vlerësimit të brendshëm të shkollës me të gjithë aktorët e shkollës, për përmirësimin e vazhdueshëm të saj.</t>
  </si>
  <si>
    <r>
      <t xml:space="preserve">2.3.1.     </t>
    </r>
    <r>
      <rPr>
        <sz val="10"/>
        <color theme="1"/>
        <rFont val="Palatino Linotype"/>
        <family val="1"/>
      </rPr>
      <t>Mësuesi harton në vijimësi planifikimin e çdo ore mësimore.</t>
    </r>
  </si>
  <si>
    <r>
      <t xml:space="preserve">2.3.2.     </t>
    </r>
    <r>
      <rPr>
        <sz val="10"/>
        <color theme="1"/>
        <rFont val="Palatino Linotype"/>
        <family val="1"/>
      </rPr>
      <t>Mësuesi ka hartuar planin ditor me të gjitha rubrikat e parashikuara në formatin zyrtar.</t>
    </r>
  </si>
  <si>
    <r>
      <t xml:space="preserve">2.3.3.     </t>
    </r>
    <r>
      <rPr>
        <sz val="10"/>
        <color theme="1"/>
        <rFont val="Palatino Linotype"/>
        <family val="1"/>
      </rPr>
      <t>Mësuesi ka planifikuar rezultatet e të nxënit për njohuritë, aftësitë dhe qëndrimet që do të zhvillojë nxënësi gjatë orës/njësisë mësimore.</t>
    </r>
  </si>
  <si>
    <r>
      <t xml:space="preserve">2.3.4.     </t>
    </r>
    <r>
      <rPr>
        <sz val="10"/>
        <color theme="1"/>
        <rFont val="Palatino Linotype"/>
        <family val="1"/>
      </rPr>
      <t>Mësuesi ka planifikuar situatën e të nxënit (kur është e mundur), që nxënësit të ndërtojnë njohuritë e tyre.</t>
    </r>
  </si>
  <si>
    <r>
      <t xml:space="preserve">2.3.5.     </t>
    </r>
    <r>
      <rPr>
        <sz val="10"/>
        <color theme="1"/>
        <rFont val="Palatino Linotype"/>
        <family val="1"/>
      </rPr>
      <t>Mësuesi ka planifikuar veprimtari për realizimin e rezultateve të të nxënit.</t>
    </r>
  </si>
  <si>
    <r>
      <t xml:space="preserve">2.3.6.     </t>
    </r>
    <r>
      <rPr>
        <sz val="10"/>
        <color theme="1"/>
        <rFont val="Palatino Linotype"/>
        <family val="1"/>
      </rPr>
      <t>Mësuesi ka planifikuar materialet mësimore didaktike që lidhen drejtpërdrejt me arritjet e rezultateve të të nxënit.</t>
    </r>
  </si>
  <si>
    <r>
      <t xml:space="preserve">2.3.7.     </t>
    </r>
    <r>
      <rPr>
        <sz val="10"/>
        <color theme="1"/>
        <rFont val="Palatino Linotype"/>
        <family val="1"/>
      </rPr>
      <t>Mësuesi ka planifikuar detyra klase, individuale dhe në grup, sipas stileve të të nxënit.</t>
    </r>
  </si>
  <si>
    <r>
      <t xml:space="preserve">2.3.8.     </t>
    </r>
    <r>
      <rPr>
        <sz val="10"/>
        <color theme="1"/>
        <rFont val="Palatino Linotype"/>
        <family val="1"/>
      </rPr>
      <t>Mësuesi ka planifikuar pyetje që u përgjigjen të gjitha niveleve të të menduarit të nxënësit.</t>
    </r>
  </si>
  <si>
    <r>
      <t xml:space="preserve">2.3.9.     </t>
    </r>
    <r>
      <rPr>
        <sz val="10"/>
        <color theme="1"/>
        <rFont val="Palatino Linotype"/>
        <family val="1"/>
      </rPr>
      <t>Mësuesi ka planifikuar veprimtari të diferencuara për nxënësit me nevoja të veçanta.</t>
    </r>
  </si>
  <si>
    <r>
      <t xml:space="preserve">2.3.10.   </t>
    </r>
    <r>
      <rPr>
        <sz val="10"/>
        <color theme="1"/>
        <rFont val="Palatino Linotype"/>
        <family val="1"/>
      </rPr>
      <t>Mësuesi ka përcaktuar, herë pas here, nxënësit që do të vlerësojë, duke identifikuar teknikat e përshtatshme të vlerësimit.</t>
    </r>
  </si>
  <si>
    <r>
      <rPr>
        <b/>
        <sz val="10"/>
        <color theme="1"/>
        <rFont val="Palatino Linotype"/>
        <family val="1"/>
      </rPr>
      <t>2.3.11.</t>
    </r>
    <r>
      <rPr>
        <sz val="10"/>
        <color theme="1"/>
        <rFont val="Palatino Linotype"/>
        <family val="1"/>
      </rPr>
      <t>   Mësuesi ka planifikuar detyra/punë të pavarura[1] shtëpie, që synojnë ndërtimin dhe zhvillimin e kompetencave.</t>
    </r>
  </si>
  <si>
    <r>
      <t xml:space="preserve">2.3.12.   </t>
    </r>
    <r>
      <rPr>
        <sz val="10"/>
        <color theme="1"/>
        <rFont val="Palatino Linotype"/>
        <family val="1"/>
      </rPr>
      <t>Mësuesi, herë pas here, planifikon një kohë reflektimi për vetëvlerësimin, vlerësimin e ndërsjellë dhe për t’u dhënë nxënësve informacionin për vlerësimin e të nxënit.</t>
    </r>
  </si>
  <si>
    <r>
      <t xml:space="preserve">2.5.1.     </t>
    </r>
    <r>
      <rPr>
        <sz val="10"/>
        <color theme="1"/>
        <rFont val="Palatino Linotype"/>
        <family val="1"/>
      </rPr>
      <t>Mësuesi informon nxënësit për rezultatet e të nxënit në fillim të orës/njësisë mësimore.</t>
    </r>
  </si>
  <si>
    <r>
      <t xml:space="preserve">2.5.2.     </t>
    </r>
    <r>
      <rPr>
        <sz val="10"/>
        <color theme="1"/>
        <rFont val="Palatino Linotype"/>
        <family val="1"/>
      </rPr>
      <t>Mësuesi realizon me nxënësit situata të të nxënit, reale ose të ngjashme me realitetin, duke e vënë theksin te konteksti dhe zbatimi i njohurive, për ndërtimin dhe zhvillimin e kompetencave.</t>
    </r>
  </si>
  <si>
    <r>
      <t xml:space="preserve">2.5.3.     </t>
    </r>
    <r>
      <rPr>
        <sz val="10"/>
        <color theme="1"/>
        <rFont val="Palatino Linotype"/>
        <family val="1"/>
      </rPr>
      <t>Mësuesi shpjegon qartë, duke mbajtur parasysh nevojat vetjake, stilet e të nxënit, si dhe përvojat mësimore paraprake të nxënësve</t>
    </r>
  </si>
  <si>
    <r>
      <rPr>
        <b/>
        <sz val="10"/>
        <color theme="1"/>
        <rFont val="Palatino Linotype"/>
        <family val="1"/>
      </rPr>
      <t>2.5.4. </t>
    </r>
    <r>
      <rPr>
        <sz val="10"/>
        <color theme="1"/>
        <rFont val="Palatino Linotype"/>
        <family val="1"/>
      </rPr>
      <t>    Mësuesi realizon strategji të të pyeturit (pyetje të hapura[1]/të mbyllura/me alternativë) që zhvillojnë te nxënësi aftësi të të menduarit të nivelit të lartë në përgjigjet e tyre.</t>
    </r>
  </si>
  <si>
    <r>
      <t xml:space="preserve">2.5.5.     </t>
    </r>
    <r>
      <rPr>
        <sz val="10"/>
        <color theme="1"/>
        <rFont val="Palatino Linotype"/>
        <family val="1"/>
      </rPr>
      <t>Mësuesi përdor risitë shkencore që i përkasin lëndës.</t>
    </r>
  </si>
  <si>
    <r>
      <t xml:space="preserve">2.5.6.     </t>
    </r>
    <r>
      <rPr>
        <sz val="10"/>
        <color theme="1"/>
        <rFont val="Palatino Linotype"/>
        <family val="1"/>
      </rPr>
      <t>Nxënësit zhvillojnë veprimtari të diferencuara sipas nivelit dhe nevojave të tyre.</t>
    </r>
  </si>
  <si>
    <r>
      <t xml:space="preserve">2.5.7.     </t>
    </r>
    <r>
      <rPr>
        <sz val="10"/>
        <color theme="1"/>
        <rFont val="Palatino Linotype"/>
        <family val="1"/>
      </rPr>
      <t xml:space="preserve">Mësuesi formon grupe të ndryshme nxënësish, të tilla si: </t>
    </r>
  </si>
  <si>
    <r>
      <t xml:space="preserve">2.5.8.     </t>
    </r>
    <r>
      <rPr>
        <sz val="10"/>
        <color theme="1"/>
        <rFont val="Palatino Linotype"/>
        <family val="1"/>
      </rPr>
      <t>Mësuesi në bashkëpunim me nxënësit, përcakton kohën për përfundimin e çdo detyrë dhe veprimtarie.</t>
    </r>
  </si>
  <si>
    <r>
      <t xml:space="preserve">2.5.9.     </t>
    </r>
    <r>
      <rPr>
        <sz val="10"/>
        <color theme="1"/>
        <rFont val="Palatino Linotype"/>
        <family val="1"/>
      </rPr>
      <t xml:space="preserve">Nxënësit zbatojnë rolet e caktuara nga mësuesi ose ato të vetëzgjedhura, në punën në grup.  </t>
    </r>
  </si>
  <si>
    <r>
      <t xml:space="preserve">2.5.10.     </t>
    </r>
    <r>
      <rPr>
        <sz val="10"/>
        <color theme="1"/>
        <rFont val="Palatino Linotype"/>
        <family val="1"/>
      </rPr>
      <t>Nxënësit i bëjnë pyetje njëri – tjetrit, duke shkëmbyer  ide dhe duke pranuar mendimin ndryshe.</t>
    </r>
  </si>
  <si>
    <r>
      <t xml:space="preserve">2.5.11.     </t>
    </r>
    <r>
      <rPr>
        <sz val="10"/>
        <color theme="1"/>
        <rFont val="Palatino Linotype"/>
        <family val="1"/>
      </rPr>
      <t>Mësuesit dhe nxënësit përdorin terminologjinë e fushës/lëndës përkatëse, për ndërtimin e zhvillimin e kompetencave.</t>
    </r>
  </si>
  <si>
    <r>
      <t xml:space="preserve">2.5.12.     </t>
    </r>
    <r>
      <rPr>
        <sz val="10"/>
        <color theme="1"/>
        <rFont val="Palatino Linotype"/>
        <family val="1"/>
      </rPr>
      <t>Nxënësit shkruajnë herë pas here ese, referate, detyra përmbledhëse për të zhvilluar shkathtësitë, qëndrimet dhe vlerat.</t>
    </r>
  </si>
  <si>
    <r>
      <t xml:space="preserve">2.5.13.     </t>
    </r>
    <r>
      <rPr>
        <sz val="10"/>
        <color theme="1"/>
        <rFont val="Palatino Linotype"/>
        <family val="1"/>
      </rPr>
      <t>Nxënësit integrojnë njohuritë e marra në lëndë të ndryshme për të zgjidhur probleme të ndryshme.</t>
    </r>
  </si>
  <si>
    <r>
      <t xml:space="preserve">2.5.14.     </t>
    </r>
    <r>
      <rPr>
        <sz val="10"/>
        <color theme="1"/>
        <rFont val="Palatino Linotype"/>
        <family val="1"/>
      </rPr>
      <t>Nxënësit korrigjojnë gabimet e njëri – tjetrit, duke shmangur keqkuptimet.</t>
    </r>
  </si>
  <si>
    <r>
      <t xml:space="preserve">2.5.15.     </t>
    </r>
    <r>
      <rPr>
        <sz val="10"/>
        <color theme="1"/>
        <rFont val="Palatino Linotype"/>
        <family val="1"/>
      </rPr>
      <t>Mësuesi dhe nxënësit përdorin gjuhën shqipe standarde.</t>
    </r>
  </si>
  <si>
    <r>
      <t xml:space="preserve">2.5.16.     </t>
    </r>
    <r>
      <rPr>
        <sz val="10"/>
        <color theme="1"/>
        <rFont val="Palatino Linotype"/>
        <family val="1"/>
      </rPr>
      <t>Mësuesi menaxhon nxënësit dhe kohën në mënyrë efektive.</t>
    </r>
  </si>
  <si>
    <r>
      <t xml:space="preserve">2.5.17.   </t>
    </r>
    <r>
      <rPr>
        <sz val="10"/>
        <color theme="1"/>
        <rFont val="Palatino Linotype"/>
        <family val="1"/>
      </rPr>
      <t>Mësuesi dhe nxënësit përdorin me efektivitet teknologjitë e informacionit (laptop/videoprojektor) dhe mjetet/materialet didaktike.</t>
    </r>
  </si>
  <si>
    <r>
      <rPr>
        <b/>
        <sz val="10"/>
        <color theme="1"/>
        <rFont val="Palatino Linotype"/>
        <family val="1"/>
      </rPr>
      <t>2.5.18.</t>
    </r>
    <r>
      <rPr>
        <sz val="10"/>
        <color theme="1"/>
        <rFont val="Palatino Linotype"/>
        <family val="1"/>
      </rPr>
      <t>   Mësuesi e zhvillon orën e mësimit[1] në laboratorin/kabinetin përkatës, për arritjen e rezultateve të të nxënit në përputhje me programin (orët laboratorike, eksperimente, orët praktike, TIK-un, prezantime të ndryshme etj.).</t>
    </r>
  </si>
  <si>
    <r>
      <t xml:space="preserve">2.5.19.  </t>
    </r>
    <r>
      <rPr>
        <sz val="10"/>
        <color theme="1"/>
        <rFont val="Palatino Linotype"/>
        <family val="1"/>
      </rPr>
      <t>Mësuesi i edukimit fizik e shëndetësor e zhvillon orën mësimore në mjediset sportive të brendshme/të jashtme.</t>
    </r>
  </si>
  <si>
    <r>
      <rPr>
        <b/>
        <sz val="10"/>
        <color theme="1"/>
        <rFont val="Palatino Linotype"/>
        <family val="1"/>
      </rPr>
      <t>2.5.20.</t>
    </r>
    <r>
      <rPr>
        <sz val="10"/>
        <color theme="1"/>
        <rFont val="Palatino Linotype"/>
        <family val="1"/>
      </rPr>
      <t>  Mësuesi dhe nxënësit, në fund të orës mësimore, kanë nxjerrë përfundimet ose japin “feedback”[2].</t>
    </r>
  </si>
  <si>
    <r>
      <t xml:space="preserve">2.6.1.   </t>
    </r>
    <r>
      <rPr>
        <sz val="10"/>
        <color theme="1"/>
        <rFont val="Palatino Linotype"/>
        <family val="1"/>
      </rPr>
      <t>Mësuesi u jep nxënësve detyra individuale/në grup, duke i sqaruar ato në fund të orës mësimore.</t>
    </r>
  </si>
  <si>
    <r>
      <t xml:space="preserve">2.6.2.   </t>
    </r>
    <r>
      <rPr>
        <sz val="10"/>
        <color theme="1"/>
        <rFont val="Palatino Linotype"/>
        <family val="1"/>
      </rPr>
      <t>Mësuesi u jep mundësi nxënësve herë pas here, që të përzgjedhin vetë kërkesat për detyrat e shtëpisë.</t>
    </r>
  </si>
  <si>
    <r>
      <t xml:space="preserve">2.6.3.   </t>
    </r>
    <r>
      <rPr>
        <sz val="10"/>
        <color theme="1"/>
        <rFont val="Palatino Linotype"/>
        <family val="1"/>
      </rPr>
      <t>Mësuesi jep detyra që përmbajnë koncepte të njohura për nxënësin.</t>
    </r>
  </si>
  <si>
    <r>
      <t xml:space="preserve">3.2.2.    </t>
    </r>
    <r>
      <rPr>
        <sz val="10"/>
        <color theme="1"/>
        <rFont val="Palatino Linotype"/>
        <family val="1"/>
      </rPr>
      <t>Në fillim të periudhës, mësuesi në bashkëpunim me nxënësit, përcakton detyrat që do të përfshihen në portofol përgjatë periudhës.</t>
    </r>
  </si>
  <si>
    <r>
      <t xml:space="preserve">3.2.3.    </t>
    </r>
    <r>
      <rPr>
        <sz val="10"/>
        <color theme="1"/>
        <rFont val="Palatino Linotype"/>
        <family val="1"/>
      </rPr>
      <t>Mësuesi përcakton kriteret për vlerësimin e materialeve/punimeve të portofolit të nxënësit.</t>
    </r>
  </si>
  <si>
    <r>
      <t xml:space="preserve">3.2.4.    </t>
    </r>
    <r>
      <rPr>
        <sz val="10"/>
        <color theme="1"/>
        <rFont val="Palatino Linotype"/>
        <family val="1"/>
      </rPr>
      <t>Mësuesi vlerëson detyrat e portofolit apo një fazë të projektit në momentin që ato dorëzohen ose prezantohen nga nxënësi.</t>
    </r>
  </si>
  <si>
    <r>
      <t xml:space="preserve">3.2.5.     </t>
    </r>
    <r>
      <rPr>
        <sz val="10"/>
        <color theme="1"/>
        <rFont val="Palatino Linotype"/>
        <family val="1"/>
      </rPr>
      <t>Mësuesi i klasave IV-XII vlerëson me notë të veçantë portofolin e nxënësit, në fund të çdo periudhe.</t>
    </r>
  </si>
  <si>
    <r>
      <rPr>
        <b/>
        <sz val="10"/>
        <color theme="1"/>
        <rFont val="Palatino Linotype"/>
        <family val="1"/>
      </rPr>
      <t>3.2.1</t>
    </r>
    <r>
      <rPr>
        <sz val="10"/>
        <color theme="1"/>
        <rFont val="Palatino Linotype"/>
        <family val="1"/>
      </rPr>
      <t>. Mësuesi përcakton rezultatet e të nxënit që do të realizohen nëpërmjet produkteve të portofolit të nxënësit.</t>
    </r>
  </si>
  <si>
    <r>
      <t xml:space="preserve">3.3.1.     </t>
    </r>
    <r>
      <rPr>
        <sz val="10"/>
        <color theme="1"/>
        <rFont val="Palatino Linotype"/>
        <family val="1"/>
      </rPr>
      <t>Mësuesi zhvillon një test/detyrë përmbledhëse në përfundim të çdo periudhe.</t>
    </r>
  </si>
  <si>
    <r>
      <t xml:space="preserve">3.3.2.     </t>
    </r>
    <r>
      <rPr>
        <sz val="10"/>
        <color theme="1"/>
        <rFont val="Palatino Linotype"/>
        <family val="1"/>
      </rPr>
      <t>Mësuesi pasqyron notat e testit me short në regjistër, në kolonën e vlerësimit të testeve.</t>
    </r>
  </si>
  <si>
    <r>
      <t>3.3.3.</t>
    </r>
    <r>
      <rPr>
        <sz val="10"/>
        <color theme="1"/>
        <rFont val="Palatino Linotype"/>
        <family val="1"/>
      </rPr>
      <t>Testi/detyra përmbledhëse mat një grup të caktuar rezultatesh të nxëni, të kompetencave të ndryshme, për një periudhë të caktuar.</t>
    </r>
  </si>
  <si>
    <r>
      <t xml:space="preserve">3.3.4.    </t>
    </r>
    <r>
      <rPr>
        <sz val="10"/>
        <color theme="1"/>
        <rFont val="Palatino Linotype"/>
        <family val="1"/>
      </rPr>
      <t>Testi përmban pyetje objektive, subjektive ose të kombinuara.</t>
    </r>
  </si>
  <si>
    <r>
      <t xml:space="preserve">3.3.5.    </t>
    </r>
    <r>
      <rPr>
        <sz val="10"/>
        <color theme="1"/>
        <rFont val="Palatino Linotype"/>
        <family val="1"/>
      </rPr>
      <t>Testi ka pyetje për nivele të ndryshme arritjeje.</t>
    </r>
  </si>
  <si>
    <r>
      <t xml:space="preserve">3.3.6.    </t>
    </r>
    <r>
      <rPr>
        <sz val="10"/>
        <color theme="1"/>
        <rFont val="Palatino Linotype"/>
        <family val="1"/>
      </rPr>
      <t>Testi nuk ka pyetje të diskriminimit social, gjinor, racor etj.</t>
    </r>
  </si>
  <si>
    <r>
      <t xml:space="preserve">3.3.7.    </t>
    </r>
    <r>
      <rPr>
        <sz val="10"/>
        <color theme="1"/>
        <rFont val="Palatino Linotype"/>
        <family val="1"/>
      </rPr>
      <t>Testi ka një pikëzim të qartë për çdo pyetje.</t>
    </r>
  </si>
  <si>
    <r>
      <t xml:space="preserve">3.3.8.    </t>
    </r>
    <r>
      <rPr>
        <sz val="10"/>
        <color theme="1"/>
        <rFont val="Palatino Linotype"/>
        <family val="1"/>
      </rPr>
      <t>Testi ka tabelë vlerësimi.</t>
    </r>
  </si>
  <si>
    <r>
      <t>3.3.9.</t>
    </r>
    <r>
      <rPr>
        <sz val="10"/>
        <color theme="1"/>
        <rFont val="Palatino Linotype"/>
        <family val="1"/>
      </rPr>
      <t>Mësuesi ka hartuar</t>
    </r>
    <r>
      <rPr>
        <b/>
        <sz val="10"/>
        <color theme="1"/>
        <rFont val="Palatino Linotype"/>
        <family val="1"/>
      </rPr>
      <t xml:space="preserve"> </t>
    </r>
    <r>
      <rPr>
        <sz val="10"/>
        <color theme="1"/>
        <rFont val="Palatino Linotype"/>
        <family val="1"/>
      </rPr>
      <t>skemën e vlerësimit të testit.</t>
    </r>
  </si>
  <si>
    <r>
      <t xml:space="preserve">3.3.10.  </t>
    </r>
    <r>
      <rPr>
        <sz val="10"/>
        <color theme="1"/>
        <rFont val="Palatino Linotype"/>
        <family val="1"/>
      </rPr>
      <t>Mësuesi i klasave IV-XII vlerëson testin/detyrën përmbledhëse me notë të veçantë, në fund të çdo periudhe.</t>
    </r>
  </si>
  <si>
    <r>
      <t xml:space="preserve">3.3.11.  </t>
    </r>
    <r>
      <rPr>
        <sz val="10"/>
        <color rgb="FF000000"/>
        <rFont val="Palatino Linotype"/>
        <family val="1"/>
      </rPr>
      <t>Mësuesi i ruan testet/detyrat përmbledhëse gjatë një viti shkollor.</t>
    </r>
  </si>
  <si>
    <r>
      <t xml:space="preserve">4.6.10.    </t>
    </r>
    <r>
      <rPr>
        <sz val="10"/>
        <color theme="1"/>
        <rFont val="Palatino Linotype"/>
        <family val="1"/>
      </rPr>
      <t xml:space="preserve">Oficeri i sigurisë raporton periodikisht mbi situatat/incidentet pranë autoriteteve përgjegjëse. </t>
    </r>
  </si>
  <si>
    <r>
      <t xml:space="preserve">1.2.1.    </t>
    </r>
    <r>
      <rPr>
        <sz val="10"/>
        <color theme="1"/>
        <rFont val="Palatino Linotype"/>
        <family val="1"/>
      </rPr>
      <t xml:space="preserve">Shkolla realizon çdo vit vlerësimin e brendshëm, në të cilin përfshin të gjithë punonjësit arsimorë të shkollës, psikologun, punonjësin social, oficerin e sigurisë dhe sekretarin. </t>
    </r>
  </si>
  <si>
    <r>
      <t xml:space="preserve">1.2.2.    </t>
    </r>
    <r>
      <rPr>
        <sz val="10"/>
        <color theme="1"/>
        <rFont val="Palatino Linotype"/>
        <family val="1"/>
      </rPr>
      <t xml:space="preserve">Shkolla realizon vlerësimin e brendshëm, në nivel individual dhe në nivel organizmash. </t>
    </r>
  </si>
  <si>
    <r>
      <t xml:space="preserve">1.2.3.    </t>
    </r>
    <r>
      <rPr>
        <sz val="10"/>
        <color rgb="FF000000"/>
        <rFont val="Palatino Linotype"/>
        <family val="1"/>
      </rPr>
      <t xml:space="preserve">Secili drejtues, mësues dhe organizëm ka kryer vetëvlerësimin e tij, duke përdorur metoda dhe instrumente të përzgjedhura nga këshilli i mësuesve. </t>
    </r>
  </si>
  <si>
    <r>
      <t xml:space="preserve">1.2.4.    </t>
    </r>
    <r>
      <rPr>
        <sz val="10"/>
        <color rgb="FF000000"/>
        <rFont val="Palatino Linotype"/>
        <family val="1"/>
      </rPr>
      <t>Vlerësimi i brendshëm është realizuar nga një grup qendror, i cili përbëhet nga anëtarët e drejtorisë dhe kryetarët e ekipeve lëndore.</t>
    </r>
  </si>
  <si>
    <r>
      <t xml:space="preserve">1.2.5.    </t>
    </r>
    <r>
      <rPr>
        <sz val="10"/>
        <color rgb="FF000000"/>
        <rFont val="Palatino Linotype"/>
        <family val="1"/>
      </rPr>
      <t xml:space="preserve">Vlerësimi i brendshëm është realizuar sipas etapave të përcaktuara në udhëzuesin metodologjik për vlerësimin e brendshëm. </t>
    </r>
  </si>
  <si>
    <r>
      <t xml:space="preserve">1.2.6.    </t>
    </r>
    <r>
      <rPr>
        <sz val="10"/>
        <color rgb="FF000000"/>
        <rFont val="Palatino Linotype"/>
        <family val="1"/>
      </rPr>
      <t xml:space="preserve">Raporti i </t>
    </r>
    <r>
      <rPr>
        <sz val="10"/>
        <color theme="1"/>
        <rFont val="Palatino Linotype"/>
        <family val="1"/>
      </rPr>
      <t>vlerësimit të brendshëm është hartuar sipas formatit standard, ku janë përcaktuar anët e forta, anët që kanë nevojë për përmirësim dhe faktorët që kanë penguar ose favorizuar cilësinë.</t>
    </r>
  </si>
  <si>
    <r>
      <rPr>
        <b/>
        <sz val="10"/>
        <color theme="1"/>
        <rFont val="Palatino Linotype"/>
        <family val="1"/>
      </rPr>
      <t>1.2.7.</t>
    </r>
    <r>
      <rPr>
        <sz val="10"/>
        <color theme="1"/>
        <rFont val="Palatino Linotype"/>
        <family val="1"/>
      </rPr>
      <t>    Plani i përmirësimit[1]përshkruan objektivat në lidhje me kriteret e cilësisë.</t>
    </r>
  </si>
  <si>
    <r>
      <t xml:space="preserve">1.2.8.    </t>
    </r>
    <r>
      <rPr>
        <sz val="10"/>
        <color rgb="FF000000"/>
        <rFont val="Palatino Linotype"/>
        <family val="1"/>
      </rPr>
      <t>Drejtori monitoron në vijimësi zbatimin e planit të përmirësimit.</t>
    </r>
  </si>
  <si>
    <r>
      <t xml:space="preserve">1.2.9.    </t>
    </r>
    <r>
      <rPr>
        <sz val="10"/>
        <color theme="1"/>
        <rFont val="Palatino Linotype"/>
        <family val="1"/>
      </rPr>
      <t>Drejtori mbështet procesin e vlerësimit të brendshëm, pa ndikuar në rezultat.</t>
    </r>
  </si>
  <si>
    <t>64 Pike</t>
  </si>
  <si>
    <r>
      <t>4.1.7.</t>
    </r>
    <r>
      <rPr>
        <b/>
        <sz val="7"/>
        <color theme="1"/>
        <rFont val="Palatino Linotype"/>
        <family val="1"/>
      </rPr>
      <t xml:space="preserve">   </t>
    </r>
    <r>
      <rPr>
        <sz val="10"/>
        <color theme="1"/>
        <rFont val="Palatino Linotype"/>
        <family val="1"/>
      </rPr>
      <t>Shkolla përdor të ardhurat e kontributeve të bordit të shkollës në funksion të arritjeve të nxënësve</t>
    </r>
    <r>
      <rPr>
        <b/>
        <sz val="10"/>
        <color theme="1"/>
        <rFont val="Palatino Linotype"/>
        <family val="1"/>
      </rPr>
      <t xml:space="preserve">. </t>
    </r>
  </si>
  <si>
    <t>- varësinë ndaj pirjes së duhanit, alkoolit, dhe drogave.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</si>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</sst>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B050"/>
      <name val="Palatino Linotype"/>
      <family val="1"/>
    </font>
    <font>
      <b/>
      <u/>
      <sz val="11"/>
      <color theme="10"/>
      <name val="Calibri"/>
      <family val="2"/>
      <scheme val="minor"/>
    </font>
    <font>
      <b/>
      <vertAlign val="superscript"/>
      <sz val="10"/>
      <color theme="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Palatino Linotype"/>
      <family val="1"/>
    </font>
    <font>
      <b/>
      <sz val="7"/>
      <color theme="1"/>
      <name val="Palatino Linotype"/>
      <family val="1"/>
    </font>
  </fonts>
  <fills count="12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10" fontId="5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1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4" fillId="0" borderId="0" xfId="1" applyFont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11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 wrapText="1"/>
    </xf>
    <xf numFmtId="10" fontId="6" fillId="0" borderId="1" xfId="2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/>
    </xf>
    <xf numFmtId="10" fontId="11" fillId="10" borderId="1" xfId="2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</xf>
    <xf numFmtId="10" fontId="5" fillId="10" borderId="1" xfId="2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9" fontId="6" fillId="0" borderId="1" xfId="2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2" fontId="6" fillId="0" borderId="2" xfId="2" applyNumberFormat="1" applyFont="1" applyBorder="1" applyAlignment="1" applyProtection="1">
      <alignment horizontal="center" vertical="center"/>
      <protection locked="0"/>
    </xf>
    <xf numFmtId="10" fontId="5" fillId="0" borderId="1" xfId="0" applyNumberFormat="1" applyFont="1" applyBorder="1" applyAlignment="1" applyProtection="1">
      <alignment horizontal="center" vertical="center" wrapText="1"/>
    </xf>
    <xf numFmtId="10" fontId="6" fillId="0" borderId="1" xfId="2" applyNumberFormat="1" applyFont="1" applyFill="1" applyBorder="1" applyAlignment="1" applyProtection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center"/>
    </xf>
    <xf numFmtId="1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vertical="top" wrapText="1"/>
      <protection locked="0"/>
    </xf>
    <xf numFmtId="0" fontId="17" fillId="6" borderId="1" xfId="0" applyFont="1" applyFill="1" applyBorder="1" applyAlignment="1" applyProtection="1">
      <alignment vertical="center" wrapText="1"/>
      <protection locked="0"/>
    </xf>
    <xf numFmtId="10" fontId="6" fillId="0" borderId="1" xfId="2" applyNumberFormat="1" applyFont="1" applyBorder="1" applyAlignment="1" applyProtection="1">
      <alignment horizontal="center" vertical="center"/>
    </xf>
    <xf numFmtId="2" fontId="6" fillId="0" borderId="2" xfId="2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0" fontId="6" fillId="5" borderId="2" xfId="0" applyNumberFormat="1" applyFont="1" applyFill="1" applyBorder="1" applyAlignment="1" applyProtection="1">
      <alignment horizontal="center" vertical="center" wrapText="1"/>
    </xf>
    <xf numFmtId="10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 wrapText="1"/>
    </xf>
    <xf numFmtId="1" fontId="5" fillId="0" borderId="4" xfId="0" applyNumberFormat="1" applyFont="1" applyBorder="1" applyAlignment="1" applyProtection="1">
      <alignment horizontal="center" vertical="center" wrapText="1"/>
    </xf>
    <xf numFmtId="10" fontId="5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9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10" fontId="6" fillId="10" borderId="1" xfId="2" applyNumberFormat="1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10" fontId="5" fillId="0" borderId="0" xfId="0" applyNumberFormat="1" applyFont="1" applyFill="1" applyBorder="1" applyAlignment="1" applyProtection="1">
      <alignment horizontal="center"/>
      <protection locked="0"/>
    </xf>
    <xf numFmtId="10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2" fontId="6" fillId="0" borderId="1" xfId="2" applyNumberFormat="1" applyFont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0" fontId="5" fillId="0" borderId="1" xfId="2" applyNumberFormat="1" applyFont="1" applyBorder="1" applyAlignment="1" applyProtection="1">
      <alignment horizontal="center" vertical="center"/>
    </xf>
    <xf numFmtId="10" fontId="5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 wrapText="1"/>
    </xf>
    <xf numFmtId="10" fontId="6" fillId="0" borderId="9" xfId="2" applyNumberFormat="1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2" fillId="6" borderId="0" xfId="0" applyFont="1" applyFill="1" applyBorder="1" applyAlignment="1">
      <alignment horizontal="justify" vertical="center" wrapText="1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20" fillId="0" borderId="1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justify" vertical="center"/>
      <protection locked="0"/>
    </xf>
    <xf numFmtId="49" fontId="6" fillId="0" borderId="4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/>
    <xf numFmtId="0" fontId="1" fillId="5" borderId="1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horizontal="left" vertical="center" wrapText="1"/>
      <protection locked="0"/>
    </xf>
    <xf numFmtId="0" fontId="5" fillId="11" borderId="1" xfId="0" applyFont="1" applyFill="1" applyBorder="1" applyAlignment="1" applyProtection="1">
      <alignment vertical="center"/>
      <protection locked="0"/>
    </xf>
    <xf numFmtId="0" fontId="5" fillId="10" borderId="1" xfId="0" applyFont="1" applyFill="1" applyBorder="1" applyAlignment="1" applyProtection="1">
      <alignment horizontal="left" vertical="center"/>
      <protection locked="0"/>
    </xf>
    <xf numFmtId="0" fontId="5" fillId="10" borderId="1" xfId="0" applyFont="1" applyFill="1" applyBorder="1" applyAlignment="1" applyProtection="1"/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10" borderId="1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</xf>
    <xf numFmtId="0" fontId="5" fillId="11" borderId="1" xfId="0" applyFont="1" applyFill="1" applyBorder="1" applyAlignment="1" applyProtection="1">
      <alignment horizontal="left" vertical="center" wrapText="1"/>
      <protection locked="0"/>
    </xf>
    <xf numFmtId="0" fontId="5" fillId="11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9" fontId="16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75"/>
  <sheetViews>
    <sheetView showGridLines="0" topLeftCell="A142" workbookViewId="0">
      <selection activeCell="L134" sqref="L134"/>
    </sheetView>
  </sheetViews>
  <sheetFormatPr defaultColWidth="8.7109375" defaultRowHeight="15.75" x14ac:dyDescent="0.3"/>
  <cols>
    <col min="1" max="1" width="3.5703125" style="1" customWidth="1"/>
    <col min="2" max="2" width="25.5703125" style="43" customWidth="1"/>
    <col min="3" max="3" width="42.5703125" style="7" customWidth="1"/>
    <col min="4" max="7" width="10.5703125" style="6" customWidth="1"/>
    <col min="8" max="8" width="14.85546875" style="27" customWidth="1"/>
    <col min="9" max="9" width="11" style="19" bestFit="1" customWidth="1"/>
    <col min="10" max="16384" width="8.7109375" style="1"/>
  </cols>
  <sheetData>
    <row r="3" spans="2:11" x14ac:dyDescent="0.25">
      <c r="B3" s="152" t="s">
        <v>0</v>
      </c>
      <c r="C3" s="152"/>
      <c r="D3" s="152"/>
      <c r="E3" s="152"/>
      <c r="F3" s="152"/>
      <c r="G3" s="152"/>
      <c r="H3" s="152"/>
      <c r="I3" s="152"/>
    </row>
    <row r="4" spans="2:11" ht="15" x14ac:dyDescent="0.25">
      <c r="B4" s="155" t="s">
        <v>1</v>
      </c>
      <c r="C4" s="155"/>
      <c r="D4" s="155"/>
      <c r="E4" s="155"/>
      <c r="F4" s="155"/>
      <c r="G4" s="155"/>
      <c r="H4" s="155"/>
      <c r="I4" s="155"/>
    </row>
    <row r="5" spans="2:11" ht="15" x14ac:dyDescent="0.25">
      <c r="B5" s="156" t="s">
        <v>2</v>
      </c>
      <c r="C5" s="158" t="s">
        <v>3</v>
      </c>
      <c r="D5" s="160" t="s">
        <v>4</v>
      </c>
      <c r="E5" s="160"/>
      <c r="F5" s="160"/>
      <c r="G5" s="160"/>
      <c r="H5" s="153" t="s">
        <v>241</v>
      </c>
      <c r="I5" s="153" t="s">
        <v>26</v>
      </c>
    </row>
    <row r="6" spans="2:11" ht="15" x14ac:dyDescent="0.25">
      <c r="B6" s="157"/>
      <c r="C6" s="159"/>
      <c r="D6" s="97">
        <v>1</v>
      </c>
      <c r="E6" s="97">
        <v>2</v>
      </c>
      <c r="F6" s="97">
        <v>3</v>
      </c>
      <c r="G6" s="97">
        <v>4</v>
      </c>
      <c r="H6" s="154"/>
      <c r="I6" s="154"/>
    </row>
    <row r="7" spans="2:11" ht="60" x14ac:dyDescent="0.25">
      <c r="B7" s="150" t="s">
        <v>416</v>
      </c>
      <c r="C7" s="99" t="s">
        <v>124</v>
      </c>
      <c r="D7" s="82"/>
      <c r="E7" s="82" t="s">
        <v>483</v>
      </c>
      <c r="F7" s="82"/>
      <c r="G7" s="82"/>
      <c r="H7" s="26">
        <f t="shared" ref="H7:H72" si="0">COUNTIF(D7:G7,"x")</f>
        <v>1</v>
      </c>
      <c r="I7" s="81" t="str">
        <f>IF(H7=1,"Ok",IF(H7&gt;1,"Gabim","Pa plotesuar"))</f>
        <v>Ok</v>
      </c>
    </row>
    <row r="8" spans="2:11" ht="30" x14ac:dyDescent="0.25">
      <c r="B8" s="150"/>
      <c r="C8" s="99" t="s">
        <v>386</v>
      </c>
      <c r="D8" s="82"/>
      <c r="E8" s="82" t="s">
        <v>483</v>
      </c>
      <c r="F8" s="82"/>
      <c r="G8" s="82"/>
      <c r="H8" s="26">
        <f t="shared" si="0"/>
        <v>1</v>
      </c>
      <c r="I8" s="81" t="str">
        <f t="shared" ref="I8:I73" si="1">IF(H8=1,"Ok",IF(H8&gt;1,"Gabim","Pa plotesuar"))</f>
        <v>Ok</v>
      </c>
    </row>
    <row r="9" spans="2:11" ht="45" x14ac:dyDescent="0.25">
      <c r="B9" s="150"/>
      <c r="C9" s="99" t="s">
        <v>387</v>
      </c>
      <c r="D9" s="82"/>
      <c r="E9" s="82"/>
      <c r="F9" s="82" t="s">
        <v>483</v>
      </c>
      <c r="G9" s="82"/>
      <c r="H9" s="26">
        <f t="shared" si="0"/>
        <v>1</v>
      </c>
      <c r="I9" s="81" t="str">
        <f t="shared" si="1"/>
        <v>Ok</v>
      </c>
    </row>
    <row r="10" spans="2:11" ht="75" x14ac:dyDescent="0.25">
      <c r="B10" s="150"/>
      <c r="C10" s="99" t="s">
        <v>388</v>
      </c>
      <c r="D10" s="82"/>
      <c r="E10" s="82"/>
      <c r="F10" s="82"/>
      <c r="G10" s="82" t="s">
        <v>483</v>
      </c>
      <c r="H10" s="26">
        <f t="shared" si="0"/>
        <v>1</v>
      </c>
      <c r="I10" s="81" t="str">
        <f t="shared" si="1"/>
        <v>Ok</v>
      </c>
    </row>
    <row r="11" spans="2:11" ht="60" x14ac:dyDescent="0.3">
      <c r="B11" s="150"/>
      <c r="C11" s="99" t="s">
        <v>389</v>
      </c>
      <c r="D11" s="82"/>
      <c r="E11" s="82"/>
      <c r="F11" s="82"/>
      <c r="G11" s="82" t="s">
        <v>483</v>
      </c>
      <c r="H11" s="26">
        <f t="shared" si="0"/>
        <v>1</v>
      </c>
      <c r="I11" s="81" t="str">
        <f t="shared" si="1"/>
        <v>Ok</v>
      </c>
      <c r="K11" s="25"/>
    </row>
    <row r="12" spans="2:11" ht="60" x14ac:dyDescent="0.25">
      <c r="B12" s="150"/>
      <c r="C12" s="99" t="s">
        <v>390</v>
      </c>
      <c r="D12" s="82"/>
      <c r="E12" s="82"/>
      <c r="F12" s="82" t="s">
        <v>483</v>
      </c>
      <c r="G12" s="82"/>
      <c r="H12" s="26">
        <f t="shared" si="0"/>
        <v>1</v>
      </c>
      <c r="I12" s="81" t="str">
        <f t="shared" si="1"/>
        <v>Ok</v>
      </c>
    </row>
    <row r="13" spans="2:11" ht="60" x14ac:dyDescent="0.3">
      <c r="B13" s="150"/>
      <c r="C13" s="21" t="s">
        <v>391</v>
      </c>
      <c r="D13" s="82"/>
      <c r="E13" s="82"/>
      <c r="F13" s="82"/>
      <c r="G13" s="82" t="s">
        <v>483</v>
      </c>
      <c r="H13" s="26">
        <f t="shared" si="0"/>
        <v>1</v>
      </c>
      <c r="I13" s="81" t="str">
        <f t="shared" si="1"/>
        <v>Ok</v>
      </c>
    </row>
    <row r="14" spans="2:11" ht="30" x14ac:dyDescent="0.25">
      <c r="B14" s="150"/>
      <c r="C14" s="99" t="s">
        <v>392</v>
      </c>
      <c r="D14" s="82"/>
      <c r="E14" s="82" t="s">
        <v>483</v>
      </c>
      <c r="F14" s="82"/>
      <c r="G14" s="82"/>
      <c r="H14" s="26">
        <f t="shared" si="0"/>
        <v>1</v>
      </c>
      <c r="I14" s="81" t="str">
        <f t="shared" si="1"/>
        <v>Ok</v>
      </c>
    </row>
    <row r="15" spans="2:11" ht="60" x14ac:dyDescent="0.25">
      <c r="B15" s="150"/>
      <c r="C15" s="99" t="s">
        <v>393</v>
      </c>
      <c r="D15" s="82"/>
      <c r="E15" s="82"/>
      <c r="F15" s="82" t="s">
        <v>483</v>
      </c>
      <c r="G15" s="82"/>
      <c r="H15" s="26">
        <f t="shared" si="0"/>
        <v>1</v>
      </c>
      <c r="I15" s="81" t="str">
        <f t="shared" si="1"/>
        <v>Ok</v>
      </c>
    </row>
    <row r="16" spans="2:11" ht="45" x14ac:dyDescent="0.25">
      <c r="B16" s="150"/>
      <c r="C16" s="99" t="s">
        <v>394</v>
      </c>
      <c r="D16" s="82"/>
      <c r="E16" s="82"/>
      <c r="F16" s="82" t="s">
        <v>483</v>
      </c>
      <c r="G16" s="82"/>
      <c r="H16" s="26">
        <f t="shared" si="0"/>
        <v>1</v>
      </c>
      <c r="I16" s="81" t="str">
        <f t="shared" si="1"/>
        <v>Ok</v>
      </c>
    </row>
    <row r="17" spans="2:9" ht="30" x14ac:dyDescent="0.25">
      <c r="B17" s="150"/>
      <c r="C17" s="99" t="s">
        <v>395</v>
      </c>
      <c r="D17" s="82"/>
      <c r="E17" s="82"/>
      <c r="F17" s="82" t="s">
        <v>483</v>
      </c>
      <c r="G17" s="82"/>
      <c r="H17" s="26">
        <f t="shared" si="0"/>
        <v>1</v>
      </c>
      <c r="I17" s="81" t="str">
        <f t="shared" si="1"/>
        <v>Ok</v>
      </c>
    </row>
    <row r="18" spans="2:9" ht="45" x14ac:dyDescent="0.25">
      <c r="B18" s="150"/>
      <c r="C18" s="99" t="s">
        <v>396</v>
      </c>
      <c r="D18" s="82"/>
      <c r="E18" s="82"/>
      <c r="F18" s="82"/>
      <c r="G18" s="82" t="s">
        <v>483</v>
      </c>
      <c r="H18" s="26">
        <f t="shared" si="0"/>
        <v>1</v>
      </c>
      <c r="I18" s="81" t="str">
        <f t="shared" si="1"/>
        <v>Ok</v>
      </c>
    </row>
    <row r="19" spans="2:9" ht="45" x14ac:dyDescent="0.25">
      <c r="B19" s="150"/>
      <c r="C19" s="99" t="s">
        <v>397</v>
      </c>
      <c r="D19" s="82"/>
      <c r="E19" s="82"/>
      <c r="F19" s="82"/>
      <c r="G19" s="82" t="s">
        <v>483</v>
      </c>
      <c r="H19" s="26">
        <f t="shared" si="0"/>
        <v>1</v>
      </c>
      <c r="I19" s="81" t="str">
        <f t="shared" si="1"/>
        <v>Ok</v>
      </c>
    </row>
    <row r="20" spans="2:9" ht="45" x14ac:dyDescent="0.25">
      <c r="B20" s="150"/>
      <c r="C20" s="99" t="s">
        <v>417</v>
      </c>
      <c r="D20" s="82"/>
      <c r="E20" s="82"/>
      <c r="F20" s="82" t="s">
        <v>483</v>
      </c>
      <c r="G20" s="82"/>
      <c r="H20" s="26">
        <f t="shared" si="0"/>
        <v>1</v>
      </c>
      <c r="I20" s="81" t="str">
        <f t="shared" si="1"/>
        <v>Ok</v>
      </c>
    </row>
    <row r="21" spans="2:9" ht="45" x14ac:dyDescent="0.25">
      <c r="B21" s="150"/>
      <c r="C21" s="99" t="s">
        <v>398</v>
      </c>
      <c r="D21" s="82"/>
      <c r="E21" s="82"/>
      <c r="F21" s="82" t="s">
        <v>483</v>
      </c>
      <c r="G21" s="82"/>
      <c r="H21" s="26">
        <f t="shared" si="0"/>
        <v>1</v>
      </c>
      <c r="I21" s="81" t="str">
        <f t="shared" si="1"/>
        <v>Ok</v>
      </c>
    </row>
    <row r="22" spans="2:9" ht="45" x14ac:dyDescent="0.25">
      <c r="B22" s="150"/>
      <c r="C22" s="99" t="s">
        <v>399</v>
      </c>
      <c r="D22" s="82"/>
      <c r="E22" s="82"/>
      <c r="F22" s="82" t="s">
        <v>483</v>
      </c>
      <c r="G22" s="82"/>
      <c r="H22" s="26">
        <f t="shared" si="0"/>
        <v>1</v>
      </c>
      <c r="I22" s="81" t="str">
        <f t="shared" si="1"/>
        <v>Ok</v>
      </c>
    </row>
    <row r="23" spans="2:9" ht="15" x14ac:dyDescent="0.25">
      <c r="B23" s="78" t="s">
        <v>117</v>
      </c>
      <c r="C23" s="9">
        <f>D24</f>
        <v>50</v>
      </c>
      <c r="D23" s="80">
        <f>COUNTIF(D7:D22,"x")</f>
        <v>0</v>
      </c>
      <c r="E23" s="80">
        <f>COUNTIF(E7:E22,"x")</f>
        <v>3</v>
      </c>
      <c r="F23" s="80">
        <f>COUNTIF(F7:F22,"x")</f>
        <v>8</v>
      </c>
      <c r="G23" s="80">
        <f>COUNTIF(G7:G22,"x")</f>
        <v>5</v>
      </c>
      <c r="H23" s="49">
        <f>SUM(H7:H22)*4</f>
        <v>64</v>
      </c>
      <c r="I23" s="30" t="s">
        <v>480</v>
      </c>
    </row>
    <row r="24" spans="2:9" x14ac:dyDescent="0.3">
      <c r="B24" s="78" t="s">
        <v>118</v>
      </c>
      <c r="C24" s="11">
        <f>IFERROR(SUM(D23*1+E23*2+F23*3+G23*4)/H23, "")</f>
        <v>0.78125</v>
      </c>
      <c r="D24" s="28">
        <f>D23*1+E23*2+F23*3+G23*4</f>
        <v>50</v>
      </c>
      <c r="E24" s="4" t="s">
        <v>227</v>
      </c>
      <c r="F24" s="125">
        <f>H23</f>
        <v>64</v>
      </c>
      <c r="G24" s="126" t="s">
        <v>228</v>
      </c>
      <c r="H24" s="32"/>
      <c r="I24" s="148"/>
    </row>
    <row r="25" spans="2:9" x14ac:dyDescent="0.3">
      <c r="B25" s="83" t="s">
        <v>119</v>
      </c>
      <c r="C25" s="10" t="str">
        <f>IF(C24&lt;51%,"Dobet",IF(AND(C24&lt;75%,C24&gt;50%),"Mjaftueshem",IF(AND(C24&lt;90%,C24&gt;74%),"Mire",IF(AND(C24&lt;=100%,C24&gt;89%),"Shume Mire", ""))))</f>
        <v>Mire</v>
      </c>
      <c r="D25" s="12">
        <f>IFERROR((D23*1)/F24, "")</f>
        <v>0</v>
      </c>
      <c r="E25" s="12">
        <f>IFERROR((E23*2)/F24, "")</f>
        <v>9.375E-2</v>
      </c>
      <c r="F25" s="12">
        <f>IFERROR((F23*3)/F24, "")</f>
        <v>0.375</v>
      </c>
      <c r="G25" s="12">
        <f>IFERROR((G23*4)/F24, "")</f>
        <v>0.3125</v>
      </c>
      <c r="H25" s="50">
        <f>IF(H23&lt;&gt;0, SUM(D25:G25), "")</f>
        <v>0.78125</v>
      </c>
      <c r="I25" s="149"/>
    </row>
    <row r="26" spans="2:9" ht="75" x14ac:dyDescent="0.25">
      <c r="B26" s="147" t="s">
        <v>418</v>
      </c>
      <c r="C26" s="99" t="s">
        <v>471</v>
      </c>
      <c r="D26" s="82"/>
      <c r="E26" s="82" t="s">
        <v>483</v>
      </c>
      <c r="F26" s="82"/>
      <c r="G26" s="82"/>
      <c r="H26" s="26">
        <f t="shared" si="0"/>
        <v>1</v>
      </c>
      <c r="I26" s="81" t="str">
        <f t="shared" si="1"/>
        <v>Ok</v>
      </c>
    </row>
    <row r="27" spans="2:9" ht="45" x14ac:dyDescent="0.25">
      <c r="B27" s="147"/>
      <c r="C27" s="99" t="s">
        <v>472</v>
      </c>
      <c r="D27" s="82"/>
      <c r="E27" s="82" t="s">
        <v>483</v>
      </c>
      <c r="F27" s="82"/>
      <c r="G27" s="82"/>
      <c r="H27" s="26">
        <f t="shared" si="0"/>
        <v>1</v>
      </c>
      <c r="I27" s="81" t="str">
        <f t="shared" si="1"/>
        <v>Ok</v>
      </c>
    </row>
    <row r="28" spans="2:9" ht="60" x14ac:dyDescent="0.25">
      <c r="B28" s="147"/>
      <c r="C28" s="99" t="s">
        <v>473</v>
      </c>
      <c r="D28" s="82"/>
      <c r="E28" s="82" t="s">
        <v>483</v>
      </c>
      <c r="F28" s="82"/>
      <c r="G28" s="82"/>
      <c r="H28" s="26">
        <f t="shared" si="0"/>
        <v>1</v>
      </c>
      <c r="I28" s="81" t="str">
        <f t="shared" si="1"/>
        <v>Ok</v>
      </c>
    </row>
    <row r="29" spans="2:9" ht="60" x14ac:dyDescent="0.25">
      <c r="B29" s="147"/>
      <c r="C29" s="99" t="s">
        <v>474</v>
      </c>
      <c r="D29" s="82"/>
      <c r="E29" s="82"/>
      <c r="F29" s="82" t="s">
        <v>483</v>
      </c>
      <c r="G29" s="82"/>
      <c r="H29" s="26">
        <f t="shared" si="0"/>
        <v>1</v>
      </c>
      <c r="I29" s="81" t="str">
        <f t="shared" si="1"/>
        <v>Ok</v>
      </c>
    </row>
    <row r="30" spans="2:9" ht="45" x14ac:dyDescent="0.25">
      <c r="B30" s="147"/>
      <c r="C30" s="99" t="s">
        <v>475</v>
      </c>
      <c r="D30" s="82"/>
      <c r="E30" s="82"/>
      <c r="F30" s="82" t="s">
        <v>483</v>
      </c>
      <c r="G30" s="82"/>
      <c r="H30" s="26">
        <f t="shared" si="0"/>
        <v>1</v>
      </c>
      <c r="I30" s="81" t="str">
        <f t="shared" si="1"/>
        <v>Ok</v>
      </c>
    </row>
    <row r="31" spans="2:9" ht="75" x14ac:dyDescent="0.25">
      <c r="B31" s="147"/>
      <c r="C31" s="99" t="s">
        <v>476</v>
      </c>
      <c r="D31" s="82"/>
      <c r="E31" s="82"/>
      <c r="F31" s="82" t="s">
        <v>483</v>
      </c>
      <c r="G31" s="82"/>
      <c r="H31" s="26">
        <f t="shared" si="0"/>
        <v>1</v>
      </c>
      <c r="I31" s="81" t="str">
        <f t="shared" si="1"/>
        <v>Ok</v>
      </c>
    </row>
    <row r="32" spans="2:9" ht="30" x14ac:dyDescent="0.3">
      <c r="B32" s="147"/>
      <c r="C32" s="21" t="s">
        <v>477</v>
      </c>
      <c r="D32" s="82"/>
      <c r="E32" s="82" t="s">
        <v>483</v>
      </c>
      <c r="F32" s="82"/>
      <c r="G32" s="82"/>
      <c r="H32" s="26">
        <f t="shared" si="0"/>
        <v>1</v>
      </c>
      <c r="I32" s="81" t="str">
        <f t="shared" si="1"/>
        <v>Ok</v>
      </c>
    </row>
    <row r="33" spans="2:9" ht="30" x14ac:dyDescent="0.25">
      <c r="B33" s="147"/>
      <c r="C33" s="99" t="s">
        <v>478</v>
      </c>
      <c r="D33" s="82"/>
      <c r="E33" s="82" t="s">
        <v>483</v>
      </c>
      <c r="F33" s="82"/>
      <c r="G33" s="82"/>
      <c r="H33" s="26">
        <f t="shared" si="0"/>
        <v>1</v>
      </c>
      <c r="I33" s="81" t="str">
        <f t="shared" si="1"/>
        <v>Ok</v>
      </c>
    </row>
    <row r="34" spans="2:9" ht="30" x14ac:dyDescent="0.25">
      <c r="B34" s="147"/>
      <c r="C34" s="99" t="s">
        <v>479</v>
      </c>
      <c r="D34" s="82"/>
      <c r="E34" s="82"/>
      <c r="F34" s="82" t="s">
        <v>483</v>
      </c>
      <c r="G34" s="82"/>
      <c r="H34" s="26">
        <f t="shared" si="0"/>
        <v>1</v>
      </c>
      <c r="I34" s="81" t="str">
        <f t="shared" si="1"/>
        <v>Ok</v>
      </c>
    </row>
    <row r="35" spans="2:9" ht="15" x14ac:dyDescent="0.25">
      <c r="B35" s="78" t="s">
        <v>117</v>
      </c>
      <c r="C35" s="9">
        <f>D36</f>
        <v>22</v>
      </c>
      <c r="D35" s="80">
        <f>COUNTIF(D26:D34,"x")</f>
        <v>0</v>
      </c>
      <c r="E35" s="80">
        <f t="shared" ref="E35:G35" si="2">COUNTIF(E26:E34,"x")</f>
        <v>5</v>
      </c>
      <c r="F35" s="80">
        <f t="shared" si="2"/>
        <v>4</v>
      </c>
      <c r="G35" s="80">
        <f t="shared" si="2"/>
        <v>0</v>
      </c>
      <c r="H35" s="49">
        <f>SUM(H26:H34)*4</f>
        <v>36</v>
      </c>
      <c r="I35" s="30" t="s">
        <v>233</v>
      </c>
    </row>
    <row r="36" spans="2:9" x14ac:dyDescent="0.3">
      <c r="B36" s="78" t="s">
        <v>118</v>
      </c>
      <c r="C36" s="11">
        <f>IFERROR(SUM(D35*1+E35*2+F35*3+G35*4)/H35, "")</f>
        <v>0.61111111111111116</v>
      </c>
      <c r="D36" s="28">
        <f>D35*1+E35*2+F35*3+G35*4</f>
        <v>22</v>
      </c>
      <c r="E36" s="4" t="s">
        <v>227</v>
      </c>
      <c r="F36" s="52">
        <f>H35</f>
        <v>36</v>
      </c>
      <c r="G36" s="127" t="s">
        <v>228</v>
      </c>
      <c r="H36" s="98"/>
      <c r="I36" s="148"/>
    </row>
    <row r="37" spans="2:9" x14ac:dyDescent="0.3">
      <c r="B37" s="83" t="s">
        <v>119</v>
      </c>
      <c r="C37" s="10" t="str">
        <f>IF(C36&lt;51%,"Dobet",IF(AND(C36&lt;75%,C36&gt;50%),"Mjaftueshem",IF(AND(C36&lt;90%,C36&gt;74%),"Mire",IF(AND(C36&lt;=100%,C36&gt;89%),"Shume Mire", ""))))</f>
        <v>Mjaftueshem</v>
      </c>
      <c r="D37" s="12">
        <f>IFERROR((D35*1)/F36, "")</f>
        <v>0</v>
      </c>
      <c r="E37" s="12">
        <f>IFERROR((E35*2)/F36, "")</f>
        <v>0.27777777777777779</v>
      </c>
      <c r="F37" s="12">
        <f>IFERROR((F35*3)/F36, "")</f>
        <v>0.33333333333333331</v>
      </c>
      <c r="G37" s="12">
        <f>IFERROR((G35*4)/F36, "")</f>
        <v>0</v>
      </c>
      <c r="H37" s="50">
        <f>IF(H35&lt;&gt;0, SUM(D37:G37), "")</f>
        <v>0.61111111111111116</v>
      </c>
      <c r="I37" s="149"/>
    </row>
    <row r="38" spans="2:9" ht="60" x14ac:dyDescent="0.25">
      <c r="B38" s="147" t="s">
        <v>295</v>
      </c>
      <c r="C38" s="85" t="s">
        <v>120</v>
      </c>
      <c r="D38" s="82"/>
      <c r="E38" s="82"/>
      <c r="F38" s="82"/>
      <c r="G38" s="82"/>
      <c r="H38" s="26">
        <f t="shared" si="0"/>
        <v>0</v>
      </c>
      <c r="I38" s="81" t="str">
        <f t="shared" si="1"/>
        <v>Pa plotesuar</v>
      </c>
    </row>
    <row r="39" spans="2:9" ht="45" x14ac:dyDescent="0.25">
      <c r="B39" s="147"/>
      <c r="C39" s="85" t="s">
        <v>121</v>
      </c>
      <c r="D39" s="82"/>
      <c r="E39" s="82"/>
      <c r="F39" s="82"/>
      <c r="G39" s="82"/>
      <c r="H39" s="26">
        <f t="shared" si="0"/>
        <v>0</v>
      </c>
      <c r="I39" s="81" t="str">
        <f t="shared" si="1"/>
        <v>Pa plotesuar</v>
      </c>
    </row>
    <row r="40" spans="2:9" ht="45" x14ac:dyDescent="0.25">
      <c r="B40" s="147"/>
      <c r="C40" s="85" t="s">
        <v>122</v>
      </c>
      <c r="D40" s="82"/>
      <c r="E40" s="82"/>
      <c r="F40" s="82"/>
      <c r="G40" s="82"/>
      <c r="H40" s="26">
        <f t="shared" si="0"/>
        <v>0</v>
      </c>
      <c r="I40" s="81" t="str">
        <f t="shared" si="1"/>
        <v>Pa plotesuar</v>
      </c>
    </row>
    <row r="41" spans="2:9" ht="60" x14ac:dyDescent="0.25">
      <c r="B41" s="147"/>
      <c r="C41" s="85" t="s">
        <v>125</v>
      </c>
      <c r="D41" s="82"/>
      <c r="E41" s="82"/>
      <c r="F41" s="82"/>
      <c r="G41" s="82"/>
      <c r="H41" s="26">
        <f t="shared" si="0"/>
        <v>0</v>
      </c>
      <c r="I41" s="81" t="str">
        <f t="shared" si="1"/>
        <v>Pa plotesuar</v>
      </c>
    </row>
    <row r="42" spans="2:9" ht="30" x14ac:dyDescent="0.25">
      <c r="B42" s="147"/>
      <c r="C42" s="85" t="s">
        <v>123</v>
      </c>
      <c r="D42" s="82"/>
      <c r="E42" s="82"/>
      <c r="F42" s="82"/>
      <c r="G42" s="82"/>
      <c r="H42" s="26">
        <f t="shared" si="0"/>
        <v>0</v>
      </c>
      <c r="I42" s="81" t="str">
        <f t="shared" si="1"/>
        <v>Pa plotesuar</v>
      </c>
    </row>
    <row r="43" spans="2:9" ht="15" x14ac:dyDescent="0.25">
      <c r="B43" s="78" t="s">
        <v>117</v>
      </c>
      <c r="C43" s="9">
        <f>D44</f>
        <v>0</v>
      </c>
      <c r="D43" s="80">
        <f>COUNTIF(D38:D42,"x")</f>
        <v>0</v>
      </c>
      <c r="E43" s="80">
        <f t="shared" ref="E43:G43" si="3">COUNTIF(E38:E42,"x")</f>
        <v>0</v>
      </c>
      <c r="F43" s="80">
        <f t="shared" si="3"/>
        <v>0</v>
      </c>
      <c r="G43" s="80">
        <f t="shared" si="3"/>
        <v>0</v>
      </c>
      <c r="H43" s="51">
        <f>SUM(H38:H42)*4</f>
        <v>0</v>
      </c>
      <c r="I43" s="30" t="s">
        <v>234</v>
      </c>
    </row>
    <row r="44" spans="2:9" x14ac:dyDescent="0.3">
      <c r="B44" s="78" t="s">
        <v>118</v>
      </c>
      <c r="C44" s="11" t="str">
        <f>IFERROR(SUM(D43*1+E43*2+F43*3+G43*4)/H43, "")</f>
        <v/>
      </c>
      <c r="D44" s="28">
        <f>D43*1+E43*2+F43*3+G43*4</f>
        <v>0</v>
      </c>
      <c r="E44" s="4" t="s">
        <v>227</v>
      </c>
      <c r="F44" s="52">
        <f>H43</f>
        <v>0</v>
      </c>
      <c r="G44" s="127" t="s">
        <v>228</v>
      </c>
      <c r="H44" s="98"/>
      <c r="I44" s="148"/>
    </row>
    <row r="45" spans="2:9" x14ac:dyDescent="0.3">
      <c r="B45" s="83" t="s">
        <v>119</v>
      </c>
      <c r="C45" s="10" t="str">
        <f>IF(C44&lt;51%,"Dobet",IF(AND(C44&lt;75%,C44&gt;50%),"Mjaftueshem",IF(AND(C44&lt;90%,C44&gt;74%),"Mire",IF(AND(C44&lt;=100%,C44&gt;89%),"Shume Mire", ""))))</f>
        <v/>
      </c>
      <c r="D45" s="12" t="str">
        <f>IFERROR((D43*1)/F44, "")</f>
        <v/>
      </c>
      <c r="E45" s="12" t="str">
        <f>IFERROR((E43*2)/F44, "")</f>
        <v/>
      </c>
      <c r="F45" s="12" t="str">
        <f>IFERROR((F43*3)/F44, "")</f>
        <v/>
      </c>
      <c r="G45" s="12" t="str">
        <f>IFERROR((G43*4)/F44, "")</f>
        <v/>
      </c>
      <c r="H45" s="50" t="str">
        <f>IF(H43&lt;&gt;0, SUM(D45:G45), "")</f>
        <v/>
      </c>
      <c r="I45" s="149"/>
    </row>
    <row r="46" spans="2:9" ht="45" x14ac:dyDescent="0.25">
      <c r="B46" s="147" t="s">
        <v>410</v>
      </c>
      <c r="C46" s="14" t="s">
        <v>411</v>
      </c>
      <c r="D46" s="82"/>
      <c r="E46" s="82"/>
      <c r="F46" s="82"/>
      <c r="G46" s="82"/>
      <c r="H46" s="26">
        <f t="shared" si="0"/>
        <v>0</v>
      </c>
      <c r="I46" s="81" t="str">
        <f t="shared" si="1"/>
        <v>Pa plotesuar</v>
      </c>
    </row>
    <row r="47" spans="2:9" ht="75" x14ac:dyDescent="0.3">
      <c r="B47" s="147"/>
      <c r="C47" s="135" t="s">
        <v>412</v>
      </c>
      <c r="D47" s="82"/>
      <c r="E47" s="82"/>
      <c r="F47" s="82"/>
      <c r="G47" s="82"/>
      <c r="H47" s="26">
        <f t="shared" si="0"/>
        <v>0</v>
      </c>
      <c r="I47" s="81" t="str">
        <f t="shared" si="1"/>
        <v>Pa plotesuar</v>
      </c>
    </row>
    <row r="48" spans="2:9" ht="45" x14ac:dyDescent="0.25">
      <c r="B48" s="147"/>
      <c r="C48" s="85" t="s">
        <v>126</v>
      </c>
      <c r="D48" s="82"/>
      <c r="E48" s="82"/>
      <c r="F48" s="82"/>
      <c r="G48" s="82"/>
      <c r="H48" s="26">
        <f t="shared" si="0"/>
        <v>0</v>
      </c>
      <c r="I48" s="81" t="str">
        <f t="shared" si="1"/>
        <v>Pa plotesuar</v>
      </c>
    </row>
    <row r="49" spans="2:9" ht="60" x14ac:dyDescent="0.25">
      <c r="B49" s="147"/>
      <c r="C49" s="85" t="s">
        <v>127</v>
      </c>
      <c r="D49" s="82"/>
      <c r="E49" s="82"/>
      <c r="F49" s="82"/>
      <c r="G49" s="82"/>
      <c r="H49" s="26">
        <f t="shared" si="0"/>
        <v>0</v>
      </c>
      <c r="I49" s="81" t="str">
        <f t="shared" si="1"/>
        <v>Pa plotesuar</v>
      </c>
    </row>
    <row r="50" spans="2:9" ht="45" x14ac:dyDescent="0.25">
      <c r="B50" s="147"/>
      <c r="C50" s="85" t="s">
        <v>128</v>
      </c>
      <c r="D50" s="82"/>
      <c r="E50" s="82"/>
      <c r="F50" s="82"/>
      <c r="G50" s="82"/>
      <c r="H50" s="26">
        <f t="shared" si="0"/>
        <v>0</v>
      </c>
      <c r="I50" s="81" t="str">
        <f t="shared" si="1"/>
        <v>Pa plotesuar</v>
      </c>
    </row>
    <row r="51" spans="2:9" ht="45" x14ac:dyDescent="0.25">
      <c r="B51" s="147"/>
      <c r="C51" s="85" t="s">
        <v>129</v>
      </c>
      <c r="D51" s="82"/>
      <c r="E51" s="82"/>
      <c r="F51" s="82"/>
      <c r="G51" s="82"/>
      <c r="H51" s="26">
        <f t="shared" si="0"/>
        <v>0</v>
      </c>
      <c r="I51" s="81" t="str">
        <f t="shared" si="1"/>
        <v>Pa plotesuar</v>
      </c>
    </row>
    <row r="52" spans="2:9" ht="75" x14ac:dyDescent="0.25">
      <c r="B52" s="147"/>
      <c r="C52" s="85" t="s">
        <v>130</v>
      </c>
      <c r="D52" s="82"/>
      <c r="E52" s="82"/>
      <c r="F52" s="82"/>
      <c r="G52" s="82"/>
      <c r="H52" s="26">
        <f t="shared" si="0"/>
        <v>0</v>
      </c>
      <c r="I52" s="81" t="str">
        <f t="shared" si="1"/>
        <v>Pa plotesuar</v>
      </c>
    </row>
    <row r="53" spans="2:9" ht="30" x14ac:dyDescent="0.25">
      <c r="B53" s="147"/>
      <c r="C53" s="85" t="s">
        <v>131</v>
      </c>
      <c r="D53" s="82"/>
      <c r="E53" s="82"/>
      <c r="F53" s="82"/>
      <c r="G53" s="82"/>
      <c r="H53" s="26">
        <f t="shared" si="0"/>
        <v>0</v>
      </c>
      <c r="I53" s="81" t="str">
        <f t="shared" si="1"/>
        <v>Pa plotesuar</v>
      </c>
    </row>
    <row r="54" spans="2:9" ht="15" x14ac:dyDescent="0.25">
      <c r="B54" s="78" t="s">
        <v>117</v>
      </c>
      <c r="C54" s="9">
        <f>D55</f>
        <v>0</v>
      </c>
      <c r="D54" s="80">
        <f>COUNTIF(D46:D53,"x")</f>
        <v>0</v>
      </c>
      <c r="E54" s="80">
        <f t="shared" ref="E54:G54" si="4">COUNTIF(E46:E53,"x")</f>
        <v>0</v>
      </c>
      <c r="F54" s="80">
        <f t="shared" si="4"/>
        <v>0</v>
      </c>
      <c r="G54" s="80">
        <f t="shared" si="4"/>
        <v>0</v>
      </c>
      <c r="H54" s="51">
        <f>SUM(H46:H53)*4</f>
        <v>0</v>
      </c>
      <c r="I54" s="30" t="s">
        <v>236</v>
      </c>
    </row>
    <row r="55" spans="2:9" x14ac:dyDescent="0.3">
      <c r="B55" s="78" t="s">
        <v>118</v>
      </c>
      <c r="C55" s="11" t="str">
        <f>IFERROR(SUM(D54*1+E54*2+F54*3+G54*4)/H54, "")</f>
        <v/>
      </c>
      <c r="D55" s="28">
        <f>D54*1+E54*2+F54*3+G54*4</f>
        <v>0</v>
      </c>
      <c r="E55" s="4" t="s">
        <v>227</v>
      </c>
      <c r="F55" s="52">
        <f>H54</f>
        <v>0</v>
      </c>
      <c r="G55" s="127" t="s">
        <v>228</v>
      </c>
      <c r="H55" s="98"/>
      <c r="I55" s="148"/>
    </row>
    <row r="56" spans="2:9" x14ac:dyDescent="0.3">
      <c r="B56" s="83" t="s">
        <v>119</v>
      </c>
      <c r="C56" s="10" t="str">
        <f>IF(C55&lt;51%,"Dobet",IF(AND(C55&lt;75%,C55&gt;50%),"Mjaftueshem",IF(AND(C55&lt;90%,C55&gt;74%),"Mire",IF(AND(C55&lt;=100%,C55&gt;89%),"Shume Mire", ""))))</f>
        <v/>
      </c>
      <c r="D56" s="12" t="str">
        <f>IFERROR((D54*1)/F55, "")</f>
        <v/>
      </c>
      <c r="E56" s="12" t="str">
        <f>IFERROR((E54*2)/F55, "")</f>
        <v/>
      </c>
      <c r="F56" s="12" t="str">
        <f>IFERROR((F54*3)/F55, "")</f>
        <v/>
      </c>
      <c r="G56" s="12" t="str">
        <f>IFERROR((G54*4)/F55, "")</f>
        <v/>
      </c>
      <c r="H56" s="50" t="str">
        <f>IF(H54&lt;&gt;0, SUM(D56:G56), "")</f>
        <v/>
      </c>
      <c r="I56" s="149"/>
    </row>
    <row r="57" spans="2:9" ht="90" x14ac:dyDescent="0.25">
      <c r="B57" s="147" t="s">
        <v>296</v>
      </c>
      <c r="C57" s="85" t="s">
        <v>132</v>
      </c>
      <c r="D57" s="82"/>
      <c r="E57" s="82"/>
      <c r="F57" s="82"/>
      <c r="G57" s="82"/>
      <c r="H57" s="26">
        <f t="shared" si="0"/>
        <v>0</v>
      </c>
      <c r="I57" s="81" t="str">
        <f t="shared" si="1"/>
        <v>Pa plotesuar</v>
      </c>
    </row>
    <row r="58" spans="2:9" ht="45" x14ac:dyDescent="0.25">
      <c r="B58" s="147"/>
      <c r="C58" s="85" t="s">
        <v>133</v>
      </c>
      <c r="D58" s="82"/>
      <c r="E58" s="82"/>
      <c r="F58" s="82"/>
      <c r="G58" s="82"/>
      <c r="H58" s="26">
        <f t="shared" si="0"/>
        <v>0</v>
      </c>
      <c r="I58" s="81" t="str">
        <f t="shared" si="1"/>
        <v>Pa plotesuar</v>
      </c>
    </row>
    <row r="59" spans="2:9" ht="45" x14ac:dyDescent="0.25">
      <c r="B59" s="147"/>
      <c r="C59" s="85" t="s">
        <v>134</v>
      </c>
      <c r="D59" s="82"/>
      <c r="E59" s="82"/>
      <c r="F59" s="82"/>
      <c r="G59" s="82"/>
      <c r="H59" s="26">
        <f t="shared" si="0"/>
        <v>0</v>
      </c>
      <c r="I59" s="81" t="str">
        <f t="shared" si="1"/>
        <v>Pa plotesuar</v>
      </c>
    </row>
    <row r="60" spans="2:9" ht="30" x14ac:dyDescent="0.25">
      <c r="B60" s="147"/>
      <c r="C60" s="85" t="s">
        <v>135</v>
      </c>
      <c r="D60" s="82"/>
      <c r="E60" s="82"/>
      <c r="F60" s="82"/>
      <c r="G60" s="82"/>
      <c r="H60" s="26">
        <f t="shared" si="0"/>
        <v>0</v>
      </c>
      <c r="I60" s="81" t="str">
        <f t="shared" si="1"/>
        <v>Pa plotesuar</v>
      </c>
    </row>
    <row r="61" spans="2:9" ht="30" x14ac:dyDescent="0.25">
      <c r="B61" s="147"/>
      <c r="C61" s="85" t="s">
        <v>136</v>
      </c>
      <c r="D61" s="82"/>
      <c r="E61" s="82"/>
      <c r="F61" s="82"/>
      <c r="G61" s="82"/>
      <c r="H61" s="26">
        <f t="shared" si="0"/>
        <v>0</v>
      </c>
      <c r="I61" s="81" t="str">
        <f t="shared" si="1"/>
        <v>Pa plotesuar</v>
      </c>
    </row>
    <row r="62" spans="2:9" ht="30" x14ac:dyDescent="0.25">
      <c r="B62" s="147"/>
      <c r="C62" s="85" t="s">
        <v>137</v>
      </c>
      <c r="D62" s="82"/>
      <c r="E62" s="82"/>
      <c r="F62" s="82"/>
      <c r="G62" s="82"/>
      <c r="H62" s="26">
        <f t="shared" si="0"/>
        <v>0</v>
      </c>
      <c r="I62" s="81" t="str">
        <f t="shared" si="1"/>
        <v>Pa plotesuar</v>
      </c>
    </row>
    <row r="63" spans="2:9" ht="15" x14ac:dyDescent="0.25">
      <c r="B63" s="78" t="s">
        <v>117</v>
      </c>
      <c r="C63" s="9">
        <f>D64</f>
        <v>0</v>
      </c>
      <c r="D63" s="80">
        <f>COUNTIF(D57:D62,"x")</f>
        <v>0</v>
      </c>
      <c r="E63" s="80">
        <f t="shared" ref="E63:G63" si="5">COUNTIF(E57:E62,"x")</f>
        <v>0</v>
      </c>
      <c r="F63" s="80">
        <f t="shared" si="5"/>
        <v>0</v>
      </c>
      <c r="G63" s="80">
        <f t="shared" si="5"/>
        <v>0</v>
      </c>
      <c r="H63" s="51">
        <f>SUM(H57:H62)*4</f>
        <v>0</v>
      </c>
      <c r="I63" s="30" t="s">
        <v>231</v>
      </c>
    </row>
    <row r="64" spans="2:9" x14ac:dyDescent="0.3">
      <c r="B64" s="78" t="s">
        <v>118</v>
      </c>
      <c r="C64" s="11" t="str">
        <f>IFERROR(SUM(D63*1+E63*2+F63*3+G63*4)/H63, "")</f>
        <v/>
      </c>
      <c r="D64" s="28">
        <f>D63*1+E63*2+F63*3+G63*4</f>
        <v>0</v>
      </c>
      <c r="E64" s="4" t="s">
        <v>230</v>
      </c>
      <c r="F64" s="52">
        <f>H63</f>
        <v>0</v>
      </c>
      <c r="G64" s="127" t="s">
        <v>228</v>
      </c>
      <c r="H64" s="98"/>
      <c r="I64" s="148"/>
    </row>
    <row r="65" spans="2:9" x14ac:dyDescent="0.3">
      <c r="B65" s="83" t="s">
        <v>119</v>
      </c>
      <c r="C65" s="10" t="str">
        <f>IF(C64&lt;51%,"Dobet",IF(AND(C64&lt;75%,C64&gt;50%),"Mjaftueshem",IF(AND(C64&lt;90%,C64&gt;74%),"Mire",IF(AND(C64&lt;=100%,C64&gt;89%),"Shume Mire", ""))))</f>
        <v/>
      </c>
      <c r="D65" s="12" t="str">
        <f>IFERROR((D63*1)/F64, "")</f>
        <v/>
      </c>
      <c r="E65" s="12" t="str">
        <f>IFERROR((E63*2)/F64, "")</f>
        <v/>
      </c>
      <c r="F65" s="12" t="str">
        <f>IFERROR((F63*3)/F64, "")</f>
        <v/>
      </c>
      <c r="G65" s="12" t="str">
        <f>IFERROR((G63*4)/F64, "")</f>
        <v/>
      </c>
      <c r="H65" s="50" t="str">
        <f>IF(H63&lt;&gt;0, SUM(D65:G65), "")</f>
        <v/>
      </c>
      <c r="I65" s="149"/>
    </row>
    <row r="66" spans="2:9" ht="60" x14ac:dyDescent="0.25">
      <c r="B66" s="147" t="s">
        <v>332</v>
      </c>
      <c r="C66" s="85" t="s">
        <v>138</v>
      </c>
      <c r="D66" s="82"/>
      <c r="E66" s="82"/>
      <c r="F66" s="82"/>
      <c r="G66" s="82"/>
      <c r="H66" s="26">
        <f t="shared" si="0"/>
        <v>0</v>
      </c>
      <c r="I66" s="81" t="str">
        <f t="shared" si="1"/>
        <v>Pa plotesuar</v>
      </c>
    </row>
    <row r="67" spans="2:9" ht="105" x14ac:dyDescent="0.25">
      <c r="B67" s="147"/>
      <c r="C67" s="85" t="s">
        <v>139</v>
      </c>
      <c r="D67" s="82"/>
      <c r="E67" s="82"/>
      <c r="F67" s="82"/>
      <c r="G67" s="82"/>
      <c r="H67" s="26">
        <f t="shared" si="0"/>
        <v>0</v>
      </c>
      <c r="I67" s="81" t="str">
        <f t="shared" si="1"/>
        <v>Pa plotesuar</v>
      </c>
    </row>
    <row r="68" spans="2:9" ht="60" x14ac:dyDescent="0.25">
      <c r="B68" s="147"/>
      <c r="C68" s="85" t="s">
        <v>140</v>
      </c>
      <c r="D68" s="82"/>
      <c r="E68" s="82"/>
      <c r="F68" s="82"/>
      <c r="G68" s="82"/>
      <c r="H68" s="26">
        <f t="shared" si="0"/>
        <v>0</v>
      </c>
      <c r="I68" s="81" t="str">
        <f t="shared" si="1"/>
        <v>Pa plotesuar</v>
      </c>
    </row>
    <row r="69" spans="2:9" ht="60" x14ac:dyDescent="0.25">
      <c r="B69" s="147"/>
      <c r="C69" s="85" t="s">
        <v>141</v>
      </c>
      <c r="D69" s="82"/>
      <c r="E69" s="82"/>
      <c r="F69" s="82"/>
      <c r="G69" s="82"/>
      <c r="H69" s="26">
        <f t="shared" si="0"/>
        <v>0</v>
      </c>
      <c r="I69" s="81" t="str">
        <f t="shared" si="1"/>
        <v>Pa plotesuar</v>
      </c>
    </row>
    <row r="70" spans="2:9" ht="60" x14ac:dyDescent="0.25">
      <c r="B70" s="147"/>
      <c r="C70" s="85" t="s">
        <v>142</v>
      </c>
      <c r="D70" s="82"/>
      <c r="E70" s="82"/>
      <c r="F70" s="82"/>
      <c r="G70" s="82"/>
      <c r="H70" s="26">
        <f t="shared" si="0"/>
        <v>0</v>
      </c>
      <c r="I70" s="81" t="str">
        <f t="shared" si="1"/>
        <v>Pa plotesuar</v>
      </c>
    </row>
    <row r="71" spans="2:9" ht="75" x14ac:dyDescent="0.25">
      <c r="B71" s="147"/>
      <c r="C71" s="85" t="s">
        <v>143</v>
      </c>
      <c r="D71" s="82"/>
      <c r="E71" s="82"/>
      <c r="F71" s="82"/>
      <c r="G71" s="82"/>
      <c r="H71" s="26">
        <f t="shared" si="0"/>
        <v>0</v>
      </c>
      <c r="I71" s="81" t="str">
        <f t="shared" si="1"/>
        <v>Pa plotesuar</v>
      </c>
    </row>
    <row r="72" spans="2:9" ht="60" x14ac:dyDescent="0.25">
      <c r="B72" s="147"/>
      <c r="C72" s="85" t="s">
        <v>144</v>
      </c>
      <c r="D72" s="82"/>
      <c r="E72" s="82"/>
      <c r="F72" s="82"/>
      <c r="G72" s="82"/>
      <c r="H72" s="26">
        <f t="shared" si="0"/>
        <v>0</v>
      </c>
      <c r="I72" s="81" t="str">
        <f t="shared" si="1"/>
        <v>Pa plotesuar</v>
      </c>
    </row>
    <row r="73" spans="2:9" ht="75" x14ac:dyDescent="0.25">
      <c r="B73" s="147"/>
      <c r="C73" s="85" t="s">
        <v>145</v>
      </c>
      <c r="D73" s="82"/>
      <c r="E73" s="82"/>
      <c r="F73" s="82"/>
      <c r="G73" s="82"/>
      <c r="H73" s="26">
        <f t="shared" ref="H73:H136" si="6">COUNTIF(D73:G73,"x")</f>
        <v>0</v>
      </c>
      <c r="I73" s="81" t="str">
        <f t="shared" si="1"/>
        <v>Pa plotesuar</v>
      </c>
    </row>
    <row r="74" spans="2:9" ht="15" x14ac:dyDescent="0.25">
      <c r="B74" s="78" t="s">
        <v>117</v>
      </c>
      <c r="C74" s="9">
        <f>D75</f>
        <v>0</v>
      </c>
      <c r="D74" s="80">
        <f>COUNTIF(D66:D73,"x")</f>
        <v>0</v>
      </c>
      <c r="E74" s="80">
        <f t="shared" ref="E74:G74" si="7">COUNTIF(E66:E73,"x")</f>
        <v>0</v>
      </c>
      <c r="F74" s="80">
        <f t="shared" si="7"/>
        <v>0</v>
      </c>
      <c r="G74" s="80">
        <f t="shared" si="7"/>
        <v>0</v>
      </c>
      <c r="H74" s="51">
        <f>SUM(H66:H73)*4</f>
        <v>0</v>
      </c>
      <c r="I74" s="30" t="s">
        <v>236</v>
      </c>
    </row>
    <row r="75" spans="2:9" x14ac:dyDescent="0.3">
      <c r="B75" s="78" t="s">
        <v>118</v>
      </c>
      <c r="C75" s="11" t="str">
        <f>IFERROR(SUM(D74*1+E74*2+F74*3+G74*4)/H74, "")</f>
        <v/>
      </c>
      <c r="D75" s="28">
        <f>D74*1+E74*2+F74*3+G74*4</f>
        <v>0</v>
      </c>
      <c r="E75" s="4" t="s">
        <v>227</v>
      </c>
      <c r="F75" s="52">
        <f>H74</f>
        <v>0</v>
      </c>
      <c r="G75" s="127" t="s">
        <v>228</v>
      </c>
      <c r="H75" s="98"/>
      <c r="I75" s="148"/>
    </row>
    <row r="76" spans="2:9" x14ac:dyDescent="0.3">
      <c r="B76" s="83" t="s">
        <v>119</v>
      </c>
      <c r="C76" s="10" t="str">
        <f>IF(C75&lt;51%,"Dobet",IF(AND(C75&lt;75%,C75&gt;50%),"Mjaftueshem",IF(AND(C75&lt;90%,C75&gt;74%),"Mire",IF(AND(C75&lt;=100%,C75&gt;89%),"Shume Mire", ""))))</f>
        <v/>
      </c>
      <c r="D76" s="12" t="str">
        <f>IFERROR((D74*1)/F75, "")</f>
        <v/>
      </c>
      <c r="E76" s="12" t="str">
        <f>IFERROR((E74*2)/F75, "")</f>
        <v/>
      </c>
      <c r="F76" s="12" t="str">
        <f>IFERROR((F74*3)/F75, "")</f>
        <v/>
      </c>
      <c r="G76" s="12" t="str">
        <f>IFERROR((G74*4)/F75, "")</f>
        <v/>
      </c>
      <c r="H76" s="50" t="str">
        <f>IF(H74&lt;&gt;0, SUM(D76:G76), "")</f>
        <v/>
      </c>
      <c r="I76" s="149"/>
    </row>
    <row r="77" spans="2:9" ht="45" x14ac:dyDescent="0.25">
      <c r="B77" s="147" t="s">
        <v>301</v>
      </c>
      <c r="C77" s="85" t="s">
        <v>146</v>
      </c>
      <c r="D77" s="82"/>
      <c r="E77" s="82"/>
      <c r="F77" s="82"/>
      <c r="G77" s="82"/>
      <c r="H77" s="26">
        <f t="shared" si="6"/>
        <v>0</v>
      </c>
      <c r="I77" s="81" t="str">
        <f t="shared" ref="I77:I137" si="8">IF(H77=1,"Ok",IF(H77&gt;1,"Gabim","Pa plotesuar"))</f>
        <v>Pa plotesuar</v>
      </c>
    </row>
    <row r="78" spans="2:9" ht="75" x14ac:dyDescent="0.25">
      <c r="B78" s="147"/>
      <c r="C78" s="85" t="s">
        <v>147</v>
      </c>
      <c r="D78" s="82"/>
      <c r="E78" s="82"/>
      <c r="F78" s="82"/>
      <c r="G78" s="82"/>
      <c r="H78" s="26">
        <f t="shared" si="6"/>
        <v>0</v>
      </c>
      <c r="I78" s="81" t="str">
        <f t="shared" si="8"/>
        <v>Pa plotesuar</v>
      </c>
    </row>
    <row r="79" spans="2:9" ht="45" x14ac:dyDescent="0.25">
      <c r="B79" s="147"/>
      <c r="C79" s="85" t="s">
        <v>148</v>
      </c>
      <c r="D79" s="82"/>
      <c r="E79" s="82"/>
      <c r="F79" s="82"/>
      <c r="G79" s="82"/>
      <c r="H79" s="26">
        <f t="shared" si="6"/>
        <v>0</v>
      </c>
      <c r="I79" s="81" t="str">
        <f t="shared" si="8"/>
        <v>Pa plotesuar</v>
      </c>
    </row>
    <row r="80" spans="2:9" ht="45" x14ac:dyDescent="0.25">
      <c r="B80" s="147"/>
      <c r="C80" s="85" t="s">
        <v>149</v>
      </c>
      <c r="D80" s="82"/>
      <c r="E80" s="82"/>
      <c r="F80" s="82"/>
      <c r="G80" s="82"/>
      <c r="H80" s="26">
        <f t="shared" si="6"/>
        <v>0</v>
      </c>
      <c r="I80" s="81" t="str">
        <f t="shared" si="8"/>
        <v>Pa plotesuar</v>
      </c>
    </row>
    <row r="81" spans="2:9" ht="45" x14ac:dyDescent="0.3">
      <c r="B81" s="147"/>
      <c r="C81" s="135" t="s">
        <v>413</v>
      </c>
      <c r="D81" s="82"/>
      <c r="E81" s="82"/>
      <c r="F81" s="82"/>
      <c r="G81" s="82"/>
      <c r="H81" s="26">
        <f t="shared" si="6"/>
        <v>0</v>
      </c>
      <c r="I81" s="81" t="str">
        <f t="shared" si="8"/>
        <v>Pa plotesuar</v>
      </c>
    </row>
    <row r="82" spans="2:9" ht="45" x14ac:dyDescent="0.25">
      <c r="B82" s="147"/>
      <c r="C82" s="85" t="s">
        <v>150</v>
      </c>
      <c r="D82" s="82"/>
      <c r="E82" s="82"/>
      <c r="F82" s="82"/>
      <c r="G82" s="82"/>
      <c r="H82" s="26">
        <f t="shared" si="6"/>
        <v>0</v>
      </c>
      <c r="I82" s="81" t="str">
        <f t="shared" si="8"/>
        <v>Pa plotesuar</v>
      </c>
    </row>
    <row r="83" spans="2:9" ht="30" x14ac:dyDescent="0.25">
      <c r="B83" s="147"/>
      <c r="C83" s="85" t="s">
        <v>151</v>
      </c>
      <c r="D83" s="82"/>
      <c r="E83" s="82"/>
      <c r="F83" s="82"/>
      <c r="G83" s="82"/>
      <c r="H83" s="26">
        <f t="shared" si="6"/>
        <v>0</v>
      </c>
      <c r="I83" s="81" t="str">
        <f t="shared" si="8"/>
        <v>Pa plotesuar</v>
      </c>
    </row>
    <row r="84" spans="2:9" ht="60" x14ac:dyDescent="0.3">
      <c r="B84" s="147"/>
      <c r="C84" s="135" t="s">
        <v>414</v>
      </c>
      <c r="D84" s="82"/>
      <c r="E84" s="82"/>
      <c r="F84" s="82"/>
      <c r="G84" s="82"/>
      <c r="H84" s="26">
        <f t="shared" si="6"/>
        <v>0</v>
      </c>
      <c r="I84" s="81" t="str">
        <f t="shared" si="8"/>
        <v>Pa plotesuar</v>
      </c>
    </row>
    <row r="85" spans="2:9" ht="60" x14ac:dyDescent="0.25">
      <c r="B85" s="147"/>
      <c r="C85" s="85" t="s">
        <v>152</v>
      </c>
      <c r="D85" s="82"/>
      <c r="E85" s="82"/>
      <c r="F85" s="82"/>
      <c r="G85" s="82"/>
      <c r="H85" s="26">
        <f t="shared" si="6"/>
        <v>0</v>
      </c>
      <c r="I85" s="81" t="str">
        <f t="shared" si="8"/>
        <v>Pa plotesuar</v>
      </c>
    </row>
    <row r="86" spans="2:9" ht="45" x14ac:dyDescent="0.25">
      <c r="B86" s="147"/>
      <c r="C86" s="85" t="s">
        <v>153</v>
      </c>
      <c r="D86" s="82"/>
      <c r="E86" s="82"/>
      <c r="F86" s="82"/>
      <c r="G86" s="82"/>
      <c r="H86" s="26">
        <f t="shared" si="6"/>
        <v>0</v>
      </c>
      <c r="I86" s="81" t="str">
        <f t="shared" si="8"/>
        <v>Pa plotesuar</v>
      </c>
    </row>
    <row r="87" spans="2:9" ht="75" x14ac:dyDescent="0.3">
      <c r="B87" s="147"/>
      <c r="C87" s="21" t="s">
        <v>385</v>
      </c>
      <c r="D87" s="82"/>
      <c r="E87" s="82"/>
      <c r="F87" s="82"/>
      <c r="G87" s="82"/>
      <c r="H87" s="26">
        <f t="shared" si="6"/>
        <v>0</v>
      </c>
      <c r="I87" s="81" t="str">
        <f t="shared" si="8"/>
        <v>Pa plotesuar</v>
      </c>
    </row>
    <row r="88" spans="2:9" ht="60" x14ac:dyDescent="0.25">
      <c r="B88" s="147"/>
      <c r="C88" s="85" t="s">
        <v>154</v>
      </c>
      <c r="D88" s="82"/>
      <c r="E88" s="82"/>
      <c r="F88" s="82"/>
      <c r="G88" s="82"/>
      <c r="H88" s="26">
        <f t="shared" si="6"/>
        <v>0</v>
      </c>
      <c r="I88" s="81" t="str">
        <f t="shared" si="8"/>
        <v>Pa plotesuar</v>
      </c>
    </row>
    <row r="89" spans="2:9" ht="15" x14ac:dyDescent="0.25">
      <c r="B89" s="78" t="s">
        <v>117</v>
      </c>
      <c r="C89" s="9">
        <f>D90</f>
        <v>0</v>
      </c>
      <c r="D89" s="80">
        <f>COUNTIF(D77:D88,"x")</f>
        <v>0</v>
      </c>
      <c r="E89" s="80">
        <f t="shared" ref="E89:G89" si="9">COUNTIF(E77:E88,"x")</f>
        <v>0</v>
      </c>
      <c r="F89" s="80">
        <f t="shared" si="9"/>
        <v>0</v>
      </c>
      <c r="G89" s="80">
        <f t="shared" si="9"/>
        <v>0</v>
      </c>
      <c r="H89" s="51">
        <f>SUM(H77:H88)*4</f>
        <v>0</v>
      </c>
      <c r="I89" s="30" t="s">
        <v>240</v>
      </c>
    </row>
    <row r="90" spans="2:9" x14ac:dyDescent="0.3">
      <c r="B90" s="78" t="s">
        <v>118</v>
      </c>
      <c r="C90" s="11" t="str">
        <f>IFERROR(SUM(D89*1+E89*2+F89*3+G89*4)/H89, "")</f>
        <v/>
      </c>
      <c r="D90" s="28">
        <f>D89*1+E89*2+F89*3+G89*4</f>
        <v>0</v>
      </c>
      <c r="E90" s="4" t="s">
        <v>227</v>
      </c>
      <c r="F90" s="52">
        <f>H89</f>
        <v>0</v>
      </c>
      <c r="G90" s="127" t="s">
        <v>235</v>
      </c>
      <c r="H90" s="98"/>
      <c r="I90" s="148"/>
    </row>
    <row r="91" spans="2:9" x14ac:dyDescent="0.3">
      <c r="B91" s="83" t="s">
        <v>119</v>
      </c>
      <c r="C91" s="10" t="str">
        <f>IF(C90&lt;51%,"Dobet",IF(AND(C90&lt;75%,C90&gt;50%),"Mjaftueshem",IF(AND(C90&lt;90%,C90&gt;74%),"Mire",IF(AND(C90&lt;=100%,C90&gt;89%),"Shume Mire", ""))))</f>
        <v/>
      </c>
      <c r="D91" s="12" t="str">
        <f>IFERROR((D89*1)/F90, "")</f>
        <v/>
      </c>
      <c r="E91" s="12" t="str">
        <f>IFERROR((E89*2)/F90, "")</f>
        <v/>
      </c>
      <c r="F91" s="12" t="str">
        <f>IFERROR((F89*3)/F90, "")</f>
        <v/>
      </c>
      <c r="G91" s="12" t="str">
        <f>IFERROR((G89*4)/F90, "")</f>
        <v/>
      </c>
      <c r="H91" s="50" t="str">
        <f>IF(H89&lt;&gt;0, SUM(D91:G91), "")</f>
        <v/>
      </c>
      <c r="I91" s="149"/>
    </row>
    <row r="92" spans="2:9" ht="30" x14ac:dyDescent="0.3">
      <c r="B92" s="147" t="s">
        <v>297</v>
      </c>
      <c r="C92" s="135" t="s">
        <v>415</v>
      </c>
      <c r="D92" s="82"/>
      <c r="E92" s="82"/>
      <c r="F92" s="82"/>
      <c r="G92" s="82"/>
      <c r="H92" s="26">
        <f t="shared" si="6"/>
        <v>0</v>
      </c>
      <c r="I92" s="81" t="str">
        <f t="shared" si="8"/>
        <v>Pa plotesuar</v>
      </c>
    </row>
    <row r="93" spans="2:9" ht="45" x14ac:dyDescent="0.25">
      <c r="B93" s="147"/>
      <c r="C93" s="85" t="s">
        <v>155</v>
      </c>
      <c r="D93" s="82"/>
      <c r="E93" s="82"/>
      <c r="F93" s="82"/>
      <c r="G93" s="82"/>
      <c r="H93" s="26">
        <f t="shared" si="6"/>
        <v>0</v>
      </c>
      <c r="I93" s="81" t="str">
        <f t="shared" si="8"/>
        <v>Pa plotesuar</v>
      </c>
    </row>
    <row r="94" spans="2:9" ht="60" x14ac:dyDescent="0.3">
      <c r="B94" s="147"/>
      <c r="C94" s="21" t="s">
        <v>225</v>
      </c>
      <c r="D94" s="82"/>
      <c r="E94" s="82"/>
      <c r="F94" s="82"/>
      <c r="G94" s="82"/>
      <c r="H94" s="26">
        <f t="shared" si="6"/>
        <v>0</v>
      </c>
      <c r="I94" s="81" t="str">
        <f t="shared" si="8"/>
        <v>Pa plotesuar</v>
      </c>
    </row>
    <row r="95" spans="2:9" ht="60" x14ac:dyDescent="0.25">
      <c r="B95" s="147"/>
      <c r="C95" s="85" t="s">
        <v>156</v>
      </c>
      <c r="D95" s="82"/>
      <c r="E95" s="82"/>
      <c r="F95" s="82"/>
      <c r="G95" s="82"/>
      <c r="H95" s="26">
        <f t="shared" si="6"/>
        <v>0</v>
      </c>
      <c r="I95" s="81" t="str">
        <f t="shared" si="8"/>
        <v>Pa plotesuar</v>
      </c>
    </row>
    <row r="96" spans="2:9" ht="45" x14ac:dyDescent="0.25">
      <c r="B96" s="147"/>
      <c r="C96" s="85" t="s">
        <v>157</v>
      </c>
      <c r="D96" s="82"/>
      <c r="E96" s="82"/>
      <c r="F96" s="82"/>
      <c r="G96" s="82"/>
      <c r="H96" s="26">
        <f t="shared" si="6"/>
        <v>0</v>
      </c>
      <c r="I96" s="81" t="str">
        <f t="shared" si="8"/>
        <v>Pa plotesuar</v>
      </c>
    </row>
    <row r="97" spans="2:9" ht="15" x14ac:dyDescent="0.25">
      <c r="B97" s="78" t="s">
        <v>117</v>
      </c>
      <c r="C97" s="9">
        <f>D98</f>
        <v>0</v>
      </c>
      <c r="D97" s="80">
        <f>COUNTIF(D92:D96,"x")</f>
        <v>0</v>
      </c>
      <c r="E97" s="80">
        <f>COUNTIF(E92:E96,"x")</f>
        <v>0</v>
      </c>
      <c r="F97" s="80">
        <f>COUNTIF(F92:F96,"x")</f>
        <v>0</v>
      </c>
      <c r="G97" s="80">
        <f>COUNTIF(G92:G96,"x")</f>
        <v>0</v>
      </c>
      <c r="H97" s="51">
        <f>SUM(H92:H96)*4</f>
        <v>0</v>
      </c>
      <c r="I97" s="30" t="s">
        <v>234</v>
      </c>
    </row>
    <row r="98" spans="2:9" x14ac:dyDescent="0.3">
      <c r="B98" s="78" t="s">
        <v>118</v>
      </c>
      <c r="C98" s="11" t="str">
        <f>IFERROR(SUM(D97*1+E97*2+F97*3+G97*4)/H97, "")</f>
        <v/>
      </c>
      <c r="D98" s="28">
        <f>D97*1+E97*2+F97*3+G97*4</f>
        <v>0</v>
      </c>
      <c r="E98" s="4" t="s">
        <v>230</v>
      </c>
      <c r="F98" s="52">
        <f>H97</f>
        <v>0</v>
      </c>
      <c r="G98" s="127" t="s">
        <v>228</v>
      </c>
      <c r="H98" s="98"/>
      <c r="I98" s="148"/>
    </row>
    <row r="99" spans="2:9" x14ac:dyDescent="0.3">
      <c r="B99" s="83" t="s">
        <v>119</v>
      </c>
      <c r="C99" s="10" t="str">
        <f>IF(C98&lt;51%,"Dobet",IF(AND(C98&lt;75%,C98&gt;50%),"Mjaftueshem",IF(AND(C98&lt;90%,C98&gt;74%),"Mire",IF(AND(C98&lt;=100%,C98&gt;89%),"Shume Mire", ""))))</f>
        <v/>
      </c>
      <c r="D99" s="12" t="str">
        <f>IFERROR((D97*1)/F98, "")</f>
        <v/>
      </c>
      <c r="E99" s="12" t="str">
        <f>IFERROR((E97*2)/F98, "")</f>
        <v/>
      </c>
      <c r="F99" s="12" t="str">
        <f>IFERROR((F97*3)/F98, "")</f>
        <v/>
      </c>
      <c r="G99" s="12" t="str">
        <f>IFERROR((G97*4)/F98, "")</f>
        <v/>
      </c>
      <c r="H99" s="50" t="str">
        <f>IF(H97&lt;&gt;0, SUM(D99:G99), "")</f>
        <v/>
      </c>
      <c r="I99" s="149"/>
    </row>
    <row r="100" spans="2:9" ht="45" x14ac:dyDescent="0.25">
      <c r="B100" s="147" t="s">
        <v>302</v>
      </c>
      <c r="C100" s="85" t="s">
        <v>158</v>
      </c>
      <c r="D100" s="82"/>
      <c r="E100" s="82"/>
      <c r="F100" s="82"/>
      <c r="G100" s="82"/>
      <c r="H100" s="26">
        <f t="shared" si="6"/>
        <v>0</v>
      </c>
      <c r="I100" s="81" t="str">
        <f t="shared" si="8"/>
        <v>Pa plotesuar</v>
      </c>
    </row>
    <row r="101" spans="2:9" ht="45" x14ac:dyDescent="0.25">
      <c r="B101" s="147"/>
      <c r="C101" s="85" t="s">
        <v>159</v>
      </c>
      <c r="D101" s="82"/>
      <c r="E101" s="82"/>
      <c r="F101" s="82"/>
      <c r="G101" s="82"/>
      <c r="H101" s="26">
        <f t="shared" si="6"/>
        <v>0</v>
      </c>
      <c r="I101" s="81" t="str">
        <f t="shared" si="8"/>
        <v>Pa plotesuar</v>
      </c>
    </row>
    <row r="102" spans="2:9" ht="45" x14ac:dyDescent="0.25">
      <c r="B102" s="147"/>
      <c r="C102" s="85" t="s">
        <v>160</v>
      </c>
      <c r="D102" s="82"/>
      <c r="E102" s="82"/>
      <c r="F102" s="82"/>
      <c r="G102" s="82"/>
      <c r="H102" s="26">
        <f t="shared" si="6"/>
        <v>0</v>
      </c>
      <c r="I102" s="81" t="str">
        <f t="shared" si="8"/>
        <v>Pa plotesuar</v>
      </c>
    </row>
    <row r="103" spans="2:9" ht="45" x14ac:dyDescent="0.25">
      <c r="B103" s="147"/>
      <c r="C103" s="85" t="s">
        <v>161</v>
      </c>
      <c r="D103" s="82"/>
      <c r="E103" s="82"/>
      <c r="F103" s="82"/>
      <c r="G103" s="82"/>
      <c r="H103" s="26">
        <f t="shared" si="6"/>
        <v>0</v>
      </c>
      <c r="I103" s="81" t="str">
        <f t="shared" si="8"/>
        <v>Pa plotesuar</v>
      </c>
    </row>
    <row r="104" spans="2:9" ht="60" x14ac:dyDescent="0.25">
      <c r="B104" s="147"/>
      <c r="C104" s="85" t="s">
        <v>162</v>
      </c>
      <c r="D104" s="82"/>
      <c r="E104" s="82"/>
      <c r="F104" s="82"/>
      <c r="G104" s="82"/>
      <c r="H104" s="26">
        <f t="shared" si="6"/>
        <v>0</v>
      </c>
      <c r="I104" s="81" t="str">
        <f t="shared" si="8"/>
        <v>Pa plotesuar</v>
      </c>
    </row>
    <row r="105" spans="2:9" ht="45" x14ac:dyDescent="0.25">
      <c r="B105" s="147"/>
      <c r="C105" s="85" t="s">
        <v>163</v>
      </c>
      <c r="D105" s="82"/>
      <c r="E105" s="82"/>
      <c r="F105" s="82"/>
      <c r="G105" s="82"/>
      <c r="H105" s="26">
        <f t="shared" si="6"/>
        <v>0</v>
      </c>
      <c r="I105" s="81" t="str">
        <f t="shared" si="8"/>
        <v>Pa plotesuar</v>
      </c>
    </row>
    <row r="106" spans="2:9" ht="45" x14ac:dyDescent="0.25">
      <c r="B106" s="147"/>
      <c r="C106" s="85" t="s">
        <v>164</v>
      </c>
      <c r="D106" s="82"/>
      <c r="E106" s="82"/>
      <c r="F106" s="82"/>
      <c r="G106" s="82"/>
      <c r="H106" s="26">
        <f t="shared" si="6"/>
        <v>0</v>
      </c>
      <c r="I106" s="81" t="str">
        <f t="shared" si="8"/>
        <v>Pa plotesuar</v>
      </c>
    </row>
    <row r="107" spans="2:9" ht="60" x14ac:dyDescent="0.25">
      <c r="B107" s="147"/>
      <c r="C107" s="85" t="s">
        <v>165</v>
      </c>
      <c r="D107" s="82"/>
      <c r="E107" s="82"/>
      <c r="F107" s="82"/>
      <c r="G107" s="82"/>
      <c r="H107" s="26">
        <f t="shared" si="6"/>
        <v>0</v>
      </c>
      <c r="I107" s="81" t="str">
        <f t="shared" si="8"/>
        <v>Pa plotesuar</v>
      </c>
    </row>
    <row r="108" spans="2:9" ht="30" x14ac:dyDescent="0.25">
      <c r="B108" s="147"/>
      <c r="C108" s="85" t="s">
        <v>166</v>
      </c>
      <c r="D108" s="82"/>
      <c r="E108" s="82"/>
      <c r="F108" s="82"/>
      <c r="G108" s="82"/>
      <c r="H108" s="26">
        <f t="shared" si="6"/>
        <v>0</v>
      </c>
      <c r="I108" s="81" t="str">
        <f t="shared" si="8"/>
        <v>Pa plotesuar</v>
      </c>
    </row>
    <row r="109" spans="2:9" ht="60" x14ac:dyDescent="0.25">
      <c r="B109" s="147"/>
      <c r="C109" s="85" t="s">
        <v>167</v>
      </c>
      <c r="D109" s="82"/>
      <c r="E109" s="82"/>
      <c r="F109" s="82"/>
      <c r="G109" s="82"/>
      <c r="H109" s="26">
        <f t="shared" si="6"/>
        <v>0</v>
      </c>
      <c r="I109" s="81" t="str">
        <f t="shared" si="8"/>
        <v>Pa plotesuar</v>
      </c>
    </row>
    <row r="110" spans="2:9" ht="15" x14ac:dyDescent="0.25">
      <c r="B110" s="78" t="s">
        <v>117</v>
      </c>
      <c r="C110" s="9">
        <f>D111</f>
        <v>0</v>
      </c>
      <c r="D110" s="80">
        <f>COUNTIF(D100:D109,"x")</f>
        <v>0</v>
      </c>
      <c r="E110" s="80">
        <f t="shared" ref="E110:G110" si="10">COUNTIF(E100:E109,"x")</f>
        <v>0</v>
      </c>
      <c r="F110" s="80">
        <f t="shared" si="10"/>
        <v>0</v>
      </c>
      <c r="G110" s="80">
        <f t="shared" si="10"/>
        <v>0</v>
      </c>
      <c r="H110" s="51">
        <f>SUM(H100:H109)*4</f>
        <v>0</v>
      </c>
      <c r="I110" s="30" t="s">
        <v>229</v>
      </c>
    </row>
    <row r="111" spans="2:9" x14ac:dyDescent="0.3">
      <c r="B111" s="78" t="s">
        <v>118</v>
      </c>
      <c r="C111" s="11" t="str">
        <f>IFERROR(SUM(D110*1+E110*2+F110*3+G110*4)/H110, "")</f>
        <v/>
      </c>
      <c r="D111" s="28">
        <f>D110*1+E110*2+F110*3+G110*4</f>
        <v>0</v>
      </c>
      <c r="E111" s="4" t="s">
        <v>227</v>
      </c>
      <c r="F111" s="52">
        <f>H110</f>
        <v>0</v>
      </c>
      <c r="G111" s="127" t="s">
        <v>228</v>
      </c>
      <c r="H111" s="98"/>
      <c r="I111" s="148"/>
    </row>
    <row r="112" spans="2:9" x14ac:dyDescent="0.3">
      <c r="B112" s="83" t="s">
        <v>119</v>
      </c>
      <c r="C112" s="10" t="str">
        <f>IF(C111&lt;51%,"Dobet",IF(AND(C111&lt;75%,C111&gt;50%),"Mjaftueshem",IF(AND(C111&lt;90%,C111&gt;74%),"Mire",IF(AND(C111&lt;=100%,C111&gt;89%),"Shume Mire", ""))))</f>
        <v/>
      </c>
      <c r="D112" s="12" t="str">
        <f>IFERROR((D110*1)/F111, "")</f>
        <v/>
      </c>
      <c r="E112" s="12" t="str">
        <f>IFERROR((E110*2)/F111, "")</f>
        <v/>
      </c>
      <c r="F112" s="12" t="str">
        <f>IFERROR((F110*3)/F111, "")</f>
        <v/>
      </c>
      <c r="G112" s="12" t="str">
        <f>IFERROR((G110*4)/F111, "")</f>
        <v/>
      </c>
      <c r="H112" s="50" t="str">
        <f>IF(H110&lt;&gt;0, SUM(D112:G112), "")</f>
        <v/>
      </c>
      <c r="I112" s="149"/>
    </row>
    <row r="113" spans="2:9" ht="45" x14ac:dyDescent="0.25">
      <c r="B113" s="147" t="s">
        <v>298</v>
      </c>
      <c r="C113" s="85" t="s">
        <v>168</v>
      </c>
      <c r="D113" s="82"/>
      <c r="E113" s="82"/>
      <c r="F113" s="82"/>
      <c r="G113" s="82"/>
      <c r="H113" s="26">
        <f t="shared" si="6"/>
        <v>0</v>
      </c>
      <c r="I113" s="81" t="str">
        <f t="shared" si="8"/>
        <v>Pa plotesuar</v>
      </c>
    </row>
    <row r="114" spans="2:9" ht="60" x14ac:dyDescent="0.25">
      <c r="B114" s="147"/>
      <c r="C114" s="85" t="s">
        <v>169</v>
      </c>
      <c r="D114" s="82"/>
      <c r="E114" s="82"/>
      <c r="F114" s="82"/>
      <c r="G114" s="82"/>
      <c r="H114" s="26">
        <f t="shared" si="6"/>
        <v>0</v>
      </c>
      <c r="I114" s="81" t="str">
        <f t="shared" si="8"/>
        <v>Pa plotesuar</v>
      </c>
    </row>
    <row r="115" spans="2:9" ht="60" x14ac:dyDescent="0.25">
      <c r="B115" s="147"/>
      <c r="C115" s="85" t="s">
        <v>170</v>
      </c>
      <c r="D115" s="82"/>
      <c r="E115" s="82"/>
      <c r="F115" s="82"/>
      <c r="G115" s="82"/>
      <c r="H115" s="26">
        <f t="shared" si="6"/>
        <v>0</v>
      </c>
      <c r="I115" s="81" t="str">
        <f t="shared" si="8"/>
        <v>Pa plotesuar</v>
      </c>
    </row>
    <row r="116" spans="2:9" ht="60" x14ac:dyDescent="0.25">
      <c r="B116" s="147"/>
      <c r="C116" s="85" t="s">
        <v>171</v>
      </c>
      <c r="D116" s="82"/>
      <c r="E116" s="82"/>
      <c r="F116" s="82"/>
      <c r="G116" s="82"/>
      <c r="H116" s="26">
        <f t="shared" si="6"/>
        <v>0</v>
      </c>
      <c r="I116" s="81" t="str">
        <f t="shared" si="8"/>
        <v>Pa plotesuar</v>
      </c>
    </row>
    <row r="117" spans="2:9" ht="30" x14ac:dyDescent="0.25">
      <c r="B117" s="147"/>
      <c r="C117" s="85" t="s">
        <v>172</v>
      </c>
      <c r="D117" s="82"/>
      <c r="E117" s="82"/>
      <c r="F117" s="82"/>
      <c r="G117" s="82"/>
      <c r="H117" s="26">
        <f t="shared" si="6"/>
        <v>0</v>
      </c>
      <c r="I117" s="81" t="str">
        <f t="shared" si="8"/>
        <v>Pa plotesuar</v>
      </c>
    </row>
    <row r="118" spans="2:9" ht="45" x14ac:dyDescent="0.25">
      <c r="B118" s="147"/>
      <c r="C118" s="85" t="s">
        <v>173</v>
      </c>
      <c r="D118" s="82"/>
      <c r="E118" s="82"/>
      <c r="F118" s="82"/>
      <c r="G118" s="82"/>
      <c r="H118" s="26">
        <f t="shared" si="6"/>
        <v>0</v>
      </c>
      <c r="I118" s="81" t="str">
        <f t="shared" si="8"/>
        <v>Pa plotesuar</v>
      </c>
    </row>
    <row r="119" spans="2:9" ht="15" x14ac:dyDescent="0.25">
      <c r="B119" s="78" t="s">
        <v>117</v>
      </c>
      <c r="C119" s="9">
        <f>D120</f>
        <v>0</v>
      </c>
      <c r="D119" s="80">
        <f>COUNTIF(D113:D118,"x")</f>
        <v>0</v>
      </c>
      <c r="E119" s="80">
        <f t="shared" ref="E119:G119" si="11">COUNTIF(E113:E118,"x")</f>
        <v>0</v>
      </c>
      <c r="F119" s="80">
        <f t="shared" si="11"/>
        <v>0</v>
      </c>
      <c r="G119" s="80">
        <f t="shared" si="11"/>
        <v>0</v>
      </c>
      <c r="H119" s="51">
        <f>SUM(H113:H118)*4</f>
        <v>0</v>
      </c>
      <c r="I119" s="30" t="s">
        <v>231</v>
      </c>
    </row>
    <row r="120" spans="2:9" x14ac:dyDescent="0.3">
      <c r="B120" s="78" t="s">
        <v>118</v>
      </c>
      <c r="C120" s="11" t="str">
        <f>IFERROR(SUM(D119*1+E119*2+F119*3+G119*4)/H119, "")</f>
        <v/>
      </c>
      <c r="D120" s="28">
        <f>D119*1+E119*2+F119*3+G119*4</f>
        <v>0</v>
      </c>
      <c r="E120" s="4" t="s">
        <v>227</v>
      </c>
      <c r="F120" s="52">
        <f>H119</f>
        <v>0</v>
      </c>
      <c r="G120" s="127" t="s">
        <v>228</v>
      </c>
      <c r="H120" s="98"/>
      <c r="I120" s="148"/>
    </row>
    <row r="121" spans="2:9" x14ac:dyDescent="0.3">
      <c r="B121" s="83" t="s">
        <v>119</v>
      </c>
      <c r="C121" s="10" t="str">
        <f>IF(C120&lt;51%,"Dobet",IF(AND(C120&lt;75%,C120&gt;50%),"Mjaftueshem",IF(AND(C120&lt;90%,C120&gt;74%),"Mire",IF(AND(C120&lt;=100%,C120&gt;89%),"Shume Mire", ""))))</f>
        <v/>
      </c>
      <c r="D121" s="12" t="str">
        <f>IFERROR((D119*1)/F120, "")</f>
        <v/>
      </c>
      <c r="E121" s="12" t="str">
        <f>IFERROR((E119*2)/F120, "")</f>
        <v/>
      </c>
      <c r="F121" s="12" t="str">
        <f>IFERROR((F119*3)/F120, "")</f>
        <v/>
      </c>
      <c r="G121" s="12" t="str">
        <f>IFERROR((G119*4)/F120, "")</f>
        <v/>
      </c>
      <c r="H121" s="50" t="str">
        <f>IF(H119&lt;&gt;0, SUM(D121:G121), "")</f>
        <v/>
      </c>
      <c r="I121" s="149"/>
    </row>
    <row r="122" spans="2:9" ht="45" x14ac:dyDescent="0.3">
      <c r="B122" s="147" t="s">
        <v>299</v>
      </c>
      <c r="C122" s="21" t="s">
        <v>226</v>
      </c>
      <c r="D122" s="82"/>
      <c r="E122" s="82"/>
      <c r="F122" s="82"/>
      <c r="G122" s="82"/>
      <c r="H122" s="26">
        <f t="shared" si="6"/>
        <v>0</v>
      </c>
      <c r="I122" s="81" t="str">
        <f t="shared" si="8"/>
        <v>Pa plotesuar</v>
      </c>
    </row>
    <row r="123" spans="2:9" ht="45" x14ac:dyDescent="0.25">
      <c r="B123" s="147"/>
      <c r="C123" s="85" t="s">
        <v>174</v>
      </c>
      <c r="D123" s="82"/>
      <c r="E123" s="82"/>
      <c r="F123" s="82"/>
      <c r="G123" s="82"/>
      <c r="H123" s="26">
        <f t="shared" si="6"/>
        <v>0</v>
      </c>
      <c r="I123" s="81" t="str">
        <f t="shared" si="8"/>
        <v>Pa plotesuar</v>
      </c>
    </row>
    <row r="124" spans="2:9" ht="45" x14ac:dyDescent="0.25">
      <c r="B124" s="147"/>
      <c r="C124" s="85" t="s">
        <v>175</v>
      </c>
      <c r="D124" s="82"/>
      <c r="E124" s="82"/>
      <c r="F124" s="82"/>
      <c r="G124" s="82"/>
      <c r="H124" s="26">
        <f t="shared" si="6"/>
        <v>0</v>
      </c>
      <c r="I124" s="81" t="str">
        <f t="shared" si="8"/>
        <v>Pa plotesuar</v>
      </c>
    </row>
    <row r="125" spans="2:9" ht="45" x14ac:dyDescent="0.25">
      <c r="B125" s="147"/>
      <c r="C125" s="85" t="s">
        <v>176</v>
      </c>
      <c r="D125" s="82"/>
      <c r="E125" s="82"/>
      <c r="F125" s="82"/>
      <c r="G125" s="82"/>
      <c r="H125" s="26">
        <f t="shared" si="6"/>
        <v>0</v>
      </c>
      <c r="I125" s="81" t="str">
        <f t="shared" si="8"/>
        <v>Pa plotesuar</v>
      </c>
    </row>
    <row r="126" spans="2:9" ht="45" x14ac:dyDescent="0.25">
      <c r="B126" s="147"/>
      <c r="C126" s="85" t="s">
        <v>177</v>
      </c>
      <c r="D126" s="82"/>
      <c r="E126" s="82"/>
      <c r="F126" s="82"/>
      <c r="G126" s="82"/>
      <c r="H126" s="26">
        <f t="shared" si="6"/>
        <v>0</v>
      </c>
      <c r="I126" s="81" t="str">
        <f t="shared" si="8"/>
        <v>Pa plotesuar</v>
      </c>
    </row>
    <row r="127" spans="2:9" ht="15" x14ac:dyDescent="0.25">
      <c r="B127" s="78" t="s">
        <v>117</v>
      </c>
      <c r="C127" s="9">
        <f>D128</f>
        <v>0</v>
      </c>
      <c r="D127" s="80">
        <f>COUNTIF(D122:D126,"x")</f>
        <v>0</v>
      </c>
      <c r="E127" s="80">
        <f t="shared" ref="E127:G127" si="12">COUNTIF(E122:E126,"x")</f>
        <v>0</v>
      </c>
      <c r="F127" s="80">
        <f t="shared" si="12"/>
        <v>0</v>
      </c>
      <c r="G127" s="80">
        <f t="shared" si="12"/>
        <v>0</v>
      </c>
      <c r="H127" s="51">
        <f>SUM(H122:H126)*4</f>
        <v>0</v>
      </c>
      <c r="I127" s="30" t="s">
        <v>234</v>
      </c>
    </row>
    <row r="128" spans="2:9" x14ac:dyDescent="0.3">
      <c r="B128" s="78" t="s">
        <v>118</v>
      </c>
      <c r="C128" s="11" t="str">
        <f>IFERROR(SUM(D127*1+E127*2+F127*3+G127*4)/H127, "")</f>
        <v/>
      </c>
      <c r="D128" s="28">
        <f>D127*1+E127*2+F127*3+G127*4</f>
        <v>0</v>
      </c>
      <c r="E128" s="4" t="s">
        <v>227</v>
      </c>
      <c r="F128" s="52">
        <f>H127</f>
        <v>0</v>
      </c>
      <c r="G128" s="127" t="s">
        <v>235</v>
      </c>
      <c r="H128" s="98"/>
      <c r="I128" s="148"/>
    </row>
    <row r="129" spans="2:9" x14ac:dyDescent="0.3">
      <c r="B129" s="83" t="s">
        <v>119</v>
      </c>
      <c r="C129" s="9" t="str">
        <f>IF(C128&lt;51%,"Dobet",IF(AND(C128&lt;75%,C128&gt;50%),"Mjaftueshem",IF(AND(C128&lt;90%,C128&gt;74%),"Mire",IF(AND(C128&lt;=100%,C128&gt;89%),"Shume Mire", ""))))</f>
        <v/>
      </c>
      <c r="D129" s="12" t="str">
        <f>IFERROR((D127*1)/F128, "")</f>
        <v/>
      </c>
      <c r="E129" s="12" t="str">
        <f>IFERROR((E127*2)/F128, "")</f>
        <v/>
      </c>
      <c r="F129" s="12" t="str">
        <f>IFERROR((F127*3)/F128, "")</f>
        <v/>
      </c>
      <c r="G129" s="12" t="str">
        <f>IFERROR((G127*4)/F128, "")</f>
        <v/>
      </c>
      <c r="H129" s="50" t="str">
        <f>IF(H127&lt;&gt;0, SUM(D129:G129), "")</f>
        <v/>
      </c>
      <c r="I129" s="149"/>
    </row>
    <row r="130" spans="2:9" ht="45" x14ac:dyDescent="0.25">
      <c r="B130" s="150" t="s">
        <v>300</v>
      </c>
      <c r="C130" s="99" t="s">
        <v>400</v>
      </c>
      <c r="D130" s="82"/>
      <c r="E130" s="82" t="s">
        <v>483</v>
      </c>
      <c r="F130" s="82"/>
      <c r="G130" s="82"/>
      <c r="H130" s="26">
        <f t="shared" si="6"/>
        <v>1</v>
      </c>
      <c r="I130" s="81" t="str">
        <f t="shared" si="8"/>
        <v>Ok</v>
      </c>
    </row>
    <row r="131" spans="2:9" ht="45" x14ac:dyDescent="0.25">
      <c r="B131" s="150"/>
      <c r="C131" s="99" t="s">
        <v>401</v>
      </c>
      <c r="D131" s="82"/>
      <c r="E131" s="82" t="s">
        <v>483</v>
      </c>
      <c r="F131" s="82"/>
      <c r="G131" s="82"/>
      <c r="H131" s="26">
        <f t="shared" si="6"/>
        <v>1</v>
      </c>
      <c r="I131" s="81" t="str">
        <f t="shared" si="8"/>
        <v>Ok</v>
      </c>
    </row>
    <row r="132" spans="2:9" ht="45" x14ac:dyDescent="0.25">
      <c r="B132" s="150"/>
      <c r="C132" s="99" t="s">
        <v>402</v>
      </c>
      <c r="D132" s="82"/>
      <c r="E132" s="82"/>
      <c r="F132" s="82" t="s">
        <v>483</v>
      </c>
      <c r="G132" s="82"/>
      <c r="H132" s="26">
        <f t="shared" si="6"/>
        <v>1</v>
      </c>
      <c r="I132" s="81" t="str">
        <f t="shared" si="8"/>
        <v>Ok</v>
      </c>
    </row>
    <row r="133" spans="2:9" ht="45" x14ac:dyDescent="0.25">
      <c r="B133" s="150"/>
      <c r="C133" s="99" t="s">
        <v>403</v>
      </c>
      <c r="D133" s="82"/>
      <c r="E133" s="82"/>
      <c r="F133" s="82"/>
      <c r="G133" s="82" t="s">
        <v>483</v>
      </c>
      <c r="H133" s="26">
        <f t="shared" si="6"/>
        <v>1</v>
      </c>
      <c r="I133" s="81" t="str">
        <f t="shared" si="8"/>
        <v>Ok</v>
      </c>
    </row>
    <row r="134" spans="2:9" ht="75" x14ac:dyDescent="0.25">
      <c r="B134" s="150"/>
      <c r="C134" s="99" t="s">
        <v>404</v>
      </c>
      <c r="D134" s="82"/>
      <c r="E134" s="82"/>
      <c r="F134" s="82"/>
      <c r="G134" s="82" t="s">
        <v>483</v>
      </c>
      <c r="H134" s="26">
        <f t="shared" si="6"/>
        <v>1</v>
      </c>
      <c r="I134" s="81" t="str">
        <f t="shared" si="8"/>
        <v>Ok</v>
      </c>
    </row>
    <row r="135" spans="2:9" ht="45" x14ac:dyDescent="0.25">
      <c r="B135" s="150"/>
      <c r="C135" s="99" t="s">
        <v>405</v>
      </c>
      <c r="D135" s="82"/>
      <c r="E135" s="82"/>
      <c r="F135" s="82"/>
      <c r="G135" s="82" t="s">
        <v>483</v>
      </c>
      <c r="H135" s="26">
        <f t="shared" si="6"/>
        <v>1</v>
      </c>
      <c r="I135" s="81" t="str">
        <f t="shared" si="8"/>
        <v>Ok</v>
      </c>
    </row>
    <row r="136" spans="2:9" ht="45" x14ac:dyDescent="0.25">
      <c r="B136" s="150"/>
      <c r="C136" s="99" t="s">
        <v>406</v>
      </c>
      <c r="D136" s="82"/>
      <c r="E136" s="82"/>
      <c r="F136" s="82"/>
      <c r="G136" s="82" t="s">
        <v>483</v>
      </c>
      <c r="H136" s="26">
        <f t="shared" si="6"/>
        <v>1</v>
      </c>
      <c r="I136" s="81" t="str">
        <f t="shared" si="8"/>
        <v>Ok</v>
      </c>
    </row>
    <row r="137" spans="2:9" ht="45" x14ac:dyDescent="0.25">
      <c r="B137" s="150"/>
      <c r="C137" s="99" t="s">
        <v>407</v>
      </c>
      <c r="D137" s="82"/>
      <c r="E137" s="82"/>
      <c r="F137" s="82"/>
      <c r="G137" s="82" t="s">
        <v>483</v>
      </c>
      <c r="H137" s="26">
        <f t="shared" ref="H137" si="13">COUNTIF(D137:G137,"x")</f>
        <v>1</v>
      </c>
      <c r="I137" s="81" t="str">
        <f t="shared" si="8"/>
        <v>Ok</v>
      </c>
    </row>
    <row r="138" spans="2:9" x14ac:dyDescent="0.3">
      <c r="B138" s="78" t="s">
        <v>117</v>
      </c>
      <c r="C138" s="10">
        <f>D139</f>
        <v>27</v>
      </c>
      <c r="D138" s="8">
        <f>COUNTIF(D130:D137,"x")</f>
        <v>0</v>
      </c>
      <c r="E138" s="8">
        <f t="shared" ref="E138:G138" si="14">COUNTIF(E130:E137,"x")</f>
        <v>2</v>
      </c>
      <c r="F138" s="8">
        <f t="shared" si="14"/>
        <v>1</v>
      </c>
      <c r="G138" s="8">
        <f t="shared" si="14"/>
        <v>5</v>
      </c>
      <c r="H138" s="51">
        <f>SUM(H130:H137)*4</f>
        <v>32</v>
      </c>
      <c r="I138" s="31" t="s">
        <v>236</v>
      </c>
    </row>
    <row r="139" spans="2:9" x14ac:dyDescent="0.3">
      <c r="B139" s="78" t="s">
        <v>118</v>
      </c>
      <c r="C139" s="11">
        <f>IFERROR(SUM(D138*1+E138*2+F138*3+G138*4)/H138, "")</f>
        <v>0.84375</v>
      </c>
      <c r="D139" s="128">
        <f>D138*1+E138*2+F138*3+G138*4</f>
        <v>27</v>
      </c>
      <c r="E139" s="129" t="s">
        <v>227</v>
      </c>
      <c r="F139" s="125">
        <f>H138</f>
        <v>32</v>
      </c>
      <c r="G139" s="126" t="s">
        <v>228</v>
      </c>
      <c r="H139" s="98"/>
      <c r="I139" s="148"/>
    </row>
    <row r="140" spans="2:9" x14ac:dyDescent="0.3">
      <c r="B140" s="83" t="s">
        <v>119</v>
      </c>
      <c r="C140" s="10" t="str">
        <f>IF(C139&lt;51%,"Dobet",IF(AND(C139&lt;75%,C139&gt;50%),"Mjaftueshem",IF(AND(C139&lt;90%,C139&gt;74%),"Mire",IF(AND(C139&lt;=100%,C139&gt;89%),"Shume Mire", ""))))</f>
        <v>Mire</v>
      </c>
      <c r="D140" s="12">
        <f>IFERROR((D138*1)/F139, "")</f>
        <v>0</v>
      </c>
      <c r="E140" s="12">
        <f>IFERROR((E138*2)/F139, "")</f>
        <v>0.125</v>
      </c>
      <c r="F140" s="12">
        <f>IFERROR((F138*3)/F139, "")</f>
        <v>9.375E-2</v>
      </c>
      <c r="G140" s="12">
        <f>IFERROR((G138*4)/F139, "")</f>
        <v>0.625</v>
      </c>
      <c r="H140" s="50">
        <f>IF(H138&lt;&gt;0, SUM(D140:G140), "")</f>
        <v>0.84375</v>
      </c>
      <c r="I140" s="149"/>
    </row>
    <row r="141" spans="2:9" x14ac:dyDescent="0.3">
      <c r="B141" s="45"/>
      <c r="C141" s="5"/>
    </row>
    <row r="142" spans="2:9" x14ac:dyDescent="0.3">
      <c r="B142" s="45"/>
      <c r="C142" s="6"/>
    </row>
    <row r="143" spans="2:9" x14ac:dyDescent="0.3">
      <c r="B143" s="46"/>
      <c r="C143" s="48" t="s">
        <v>285</v>
      </c>
      <c r="D143" s="162" t="s">
        <v>119</v>
      </c>
      <c r="E143" s="162"/>
    </row>
    <row r="144" spans="2:9" x14ac:dyDescent="0.3">
      <c r="B144" s="37" t="s">
        <v>247</v>
      </c>
      <c r="C144" s="53">
        <f>C24</f>
        <v>0.78125</v>
      </c>
      <c r="D144" s="151" t="str">
        <f t="shared" ref="D144:D153" si="15">IF(C144&lt;51%,"Dobet",IF(AND(C144&lt;75%,C144&gt;50%),"Mjaftueshem",IF(AND(C144&lt;90%,C144&gt;74%),"Mire",IF(AND(C144&lt;=100%,C144&gt;89%),"Shume Mire",""))))</f>
        <v>Mire</v>
      </c>
      <c r="E144" s="151"/>
    </row>
    <row r="145" spans="2:8" x14ac:dyDescent="0.3">
      <c r="B145" s="37" t="s">
        <v>248</v>
      </c>
      <c r="C145" s="53">
        <f>C36</f>
        <v>0.61111111111111116</v>
      </c>
      <c r="D145" s="151" t="str">
        <f t="shared" si="15"/>
        <v>Mjaftueshem</v>
      </c>
      <c r="E145" s="151"/>
    </row>
    <row r="146" spans="2:8" x14ac:dyDescent="0.3">
      <c r="B146" s="37" t="s">
        <v>249</v>
      </c>
      <c r="C146" s="53" t="str">
        <f>C44</f>
        <v/>
      </c>
      <c r="D146" s="151" t="str">
        <f t="shared" si="15"/>
        <v/>
      </c>
      <c r="E146" s="151"/>
    </row>
    <row r="147" spans="2:8" x14ac:dyDescent="0.3">
      <c r="B147" s="37" t="s">
        <v>250</v>
      </c>
      <c r="C147" s="53" t="str">
        <f>C55</f>
        <v/>
      </c>
      <c r="D147" s="151" t="str">
        <f t="shared" si="15"/>
        <v/>
      </c>
      <c r="E147" s="151"/>
    </row>
    <row r="148" spans="2:8" x14ac:dyDescent="0.3">
      <c r="B148" s="37" t="s">
        <v>251</v>
      </c>
      <c r="C148" s="53" t="str">
        <f>C64</f>
        <v/>
      </c>
      <c r="D148" s="151" t="str">
        <f t="shared" si="15"/>
        <v/>
      </c>
      <c r="E148" s="151"/>
    </row>
    <row r="149" spans="2:8" x14ac:dyDescent="0.3">
      <c r="B149" s="37" t="s">
        <v>252</v>
      </c>
      <c r="C149" s="53" t="str">
        <f>C75</f>
        <v/>
      </c>
      <c r="D149" s="151" t="str">
        <f t="shared" si="15"/>
        <v/>
      </c>
      <c r="E149" s="151"/>
    </row>
    <row r="150" spans="2:8" x14ac:dyDescent="0.3">
      <c r="B150" s="37" t="s">
        <v>253</v>
      </c>
      <c r="C150" s="53" t="str">
        <f>C90</f>
        <v/>
      </c>
      <c r="D150" s="151" t="str">
        <f t="shared" si="15"/>
        <v/>
      </c>
      <c r="E150" s="151"/>
    </row>
    <row r="151" spans="2:8" x14ac:dyDescent="0.3">
      <c r="B151" s="37" t="s">
        <v>254</v>
      </c>
      <c r="C151" s="53" t="str">
        <f>C98</f>
        <v/>
      </c>
      <c r="D151" s="151" t="str">
        <f t="shared" si="15"/>
        <v/>
      </c>
      <c r="E151" s="151"/>
    </row>
    <row r="152" spans="2:8" x14ac:dyDescent="0.3">
      <c r="B152" s="37" t="s">
        <v>255</v>
      </c>
      <c r="C152" s="53" t="str">
        <f>C111</f>
        <v/>
      </c>
      <c r="D152" s="151" t="str">
        <f t="shared" si="15"/>
        <v/>
      </c>
      <c r="E152" s="151"/>
    </row>
    <row r="153" spans="2:8" x14ac:dyDescent="0.3">
      <c r="B153" s="37" t="s">
        <v>256</v>
      </c>
      <c r="C153" s="53" t="str">
        <f>C120</f>
        <v/>
      </c>
      <c r="D153" s="151" t="str">
        <f t="shared" si="15"/>
        <v/>
      </c>
      <c r="E153" s="151"/>
    </row>
    <row r="154" spans="2:8" x14ac:dyDescent="0.3">
      <c r="B154" s="37" t="s">
        <v>257</v>
      </c>
      <c r="C154" s="53" t="str">
        <f>C128</f>
        <v/>
      </c>
      <c r="D154" s="151" t="str">
        <f>IF(C154&lt;51%,"Dobet",IF(AND(C154&lt;75%,C154&gt;50%),"Mjaftueshem",IF(AND(C154&lt;90%,C154&gt;74%),"Mire",IF(AND(C154&lt;=100%,C154&gt;89%),"Shume Mire",""))))</f>
        <v/>
      </c>
      <c r="E154" s="151"/>
    </row>
    <row r="155" spans="2:8" x14ac:dyDescent="0.3">
      <c r="B155" s="37" t="s">
        <v>258</v>
      </c>
      <c r="C155" s="53">
        <f>C139</f>
        <v>0.84375</v>
      </c>
      <c r="D155" s="151" t="str">
        <f>IF(C155&lt;51%,"Dobet",IF(AND(C155&lt;75%,C155&gt;50%),"Mjaftueshem",IF(AND(C155&lt;90%,C155&gt;74%),"Mire",IF(AND(C155&lt;=100%,C155&gt;89%),"Shume Mire",""))))</f>
        <v>Mire</v>
      </c>
      <c r="E155" s="151"/>
    </row>
    <row r="156" spans="2:8" ht="30" x14ac:dyDescent="0.3">
      <c r="B156" s="36" t="s">
        <v>288</v>
      </c>
      <c r="C156" s="54">
        <f>IFERROR(AVERAGEIF(C144:C155, "&lt;&gt;"), "")</f>
        <v>0.74537037037037035</v>
      </c>
      <c r="D156" s="164" t="str">
        <f>IF(C156&lt;51%,"Dobet",IF(AND(C156&lt;75%,C156&gt;50%),"Mjaftueshem",IF(AND(C156&lt;90%,C156&gt;74%),"Mire",IF(AND(C156&lt;=100%,C156&gt;89%),"Shume Mire",""))))</f>
        <v>Mjaftueshem</v>
      </c>
      <c r="E156" s="164"/>
      <c r="F156" s="163" t="s">
        <v>291</v>
      </c>
      <c r="G156" s="163"/>
      <c r="H156" s="163"/>
    </row>
    <row r="172" spans="2:7" x14ac:dyDescent="0.3">
      <c r="B172" s="42" t="s">
        <v>5</v>
      </c>
    </row>
    <row r="173" spans="2:7" x14ac:dyDescent="0.3">
      <c r="B173" s="42" t="s">
        <v>6</v>
      </c>
    </row>
    <row r="174" spans="2:7" x14ac:dyDescent="0.3">
      <c r="B174" s="42" t="s">
        <v>7</v>
      </c>
    </row>
    <row r="175" spans="2:7" ht="15" x14ac:dyDescent="0.25">
      <c r="B175" s="161" t="s">
        <v>8</v>
      </c>
      <c r="C175" s="161"/>
      <c r="D175" s="161"/>
      <c r="E175" s="161"/>
      <c r="F175" s="161"/>
      <c r="G175" s="161"/>
    </row>
  </sheetData>
  <sheetProtection sheet="1" objects="1" scenarios="1" selectLockedCells="1"/>
  <mergeCells count="47">
    <mergeCell ref="B175:G175"/>
    <mergeCell ref="B92:B96"/>
    <mergeCell ref="D143:E143"/>
    <mergeCell ref="D144:E144"/>
    <mergeCell ref="D145:E145"/>
    <mergeCell ref="D146:E146"/>
    <mergeCell ref="F156:H156"/>
    <mergeCell ref="D147:E147"/>
    <mergeCell ref="D148:E148"/>
    <mergeCell ref="D149:E149"/>
    <mergeCell ref="D150:E150"/>
    <mergeCell ref="D156:E156"/>
    <mergeCell ref="D153:E153"/>
    <mergeCell ref="D154:E154"/>
    <mergeCell ref="D151:E151"/>
    <mergeCell ref="D152:E152"/>
    <mergeCell ref="D155:E155"/>
    <mergeCell ref="B3:I3"/>
    <mergeCell ref="H5:H6"/>
    <mergeCell ref="B100:B109"/>
    <mergeCell ref="B113:B118"/>
    <mergeCell ref="B122:B126"/>
    <mergeCell ref="I5:I6"/>
    <mergeCell ref="B4:I4"/>
    <mergeCell ref="B38:B42"/>
    <mergeCell ref="B46:B53"/>
    <mergeCell ref="B57:B62"/>
    <mergeCell ref="B66:B73"/>
    <mergeCell ref="B77:B88"/>
    <mergeCell ref="B5:B6"/>
    <mergeCell ref="C5:C6"/>
    <mergeCell ref="D5:G5"/>
    <mergeCell ref="B26:B34"/>
    <mergeCell ref="I139:I140"/>
    <mergeCell ref="B7:B22"/>
    <mergeCell ref="B130:B137"/>
    <mergeCell ref="I24:I25"/>
    <mergeCell ref="I36:I37"/>
    <mergeCell ref="I44:I45"/>
    <mergeCell ref="I55:I56"/>
    <mergeCell ref="I64:I65"/>
    <mergeCell ref="I75:I76"/>
    <mergeCell ref="I90:I91"/>
    <mergeCell ref="I98:I99"/>
    <mergeCell ref="I111:I112"/>
    <mergeCell ref="I120:I121"/>
    <mergeCell ref="I128:I129"/>
  </mergeCells>
  <dataValidations count="1">
    <dataValidation type="list" allowBlank="1" showInputMessage="1" showErrorMessage="1" sqref="D7:G22 D26:G34 D38:G42 D46:G53 D57:G62 D66:G73 D77:G88 D92:G96 D100:G109 D113:G118 D122:G126 D130:G137" xr:uid="{00000000-0002-0000-0000-000000000000}">
      <formula1>"x"</formula1>
    </dataValidation>
  </dataValidations>
  <hyperlinks>
    <hyperlink ref="B172" location="_ftnref1" display="_ftnref1" xr:uid="{00000000-0004-0000-0000-000000000000}"/>
    <hyperlink ref="B173" location="_ftnref2" display="_ftnref2" xr:uid="{00000000-0004-0000-0000-000001000000}"/>
    <hyperlink ref="B174" location="_ftnref3" display="_ftnref3" xr:uid="{00000000-0004-0000-0000-000002000000}"/>
    <hyperlink ref="B175" location="_ftnref4" display="_ftnref4" xr:uid="{00000000-0004-0000-0000-000003000000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43"/>
  <sheetViews>
    <sheetView showGridLines="0" topLeftCell="A106" workbookViewId="0">
      <selection activeCell="K70" sqref="K70"/>
    </sheetView>
  </sheetViews>
  <sheetFormatPr defaultColWidth="8.7109375" defaultRowHeight="15" x14ac:dyDescent="0.25"/>
  <cols>
    <col min="1" max="1" width="3.5703125" style="1" customWidth="1"/>
    <col min="2" max="2" width="24.85546875" style="43" customWidth="1"/>
    <col min="3" max="3" width="42.5703125" style="20" customWidth="1"/>
    <col min="4" max="7" width="10.5703125" style="19" customWidth="1"/>
    <col min="8" max="8" width="15.28515625" style="19" customWidth="1"/>
    <col min="9" max="9" width="11" style="19" bestFit="1" customWidth="1"/>
    <col min="10" max="13" width="8.7109375" style="1"/>
    <col min="14" max="14" width="28.42578125" style="1" customWidth="1"/>
    <col min="15" max="16384" width="8.7109375" style="1"/>
  </cols>
  <sheetData>
    <row r="2" spans="2:9" ht="15.75" x14ac:dyDescent="0.25">
      <c r="B2" s="152" t="s">
        <v>9</v>
      </c>
      <c r="C2" s="152"/>
      <c r="D2" s="152"/>
      <c r="E2" s="152"/>
      <c r="F2" s="152"/>
      <c r="G2" s="152"/>
      <c r="H2" s="152"/>
      <c r="I2" s="152"/>
    </row>
    <row r="3" spans="2:9" x14ac:dyDescent="0.25">
      <c r="B3" s="155" t="s">
        <v>10</v>
      </c>
      <c r="C3" s="155"/>
      <c r="D3" s="155"/>
      <c r="E3" s="155"/>
      <c r="F3" s="155"/>
      <c r="G3" s="155"/>
      <c r="H3" s="155"/>
      <c r="I3" s="155"/>
    </row>
    <row r="4" spans="2:9" x14ac:dyDescent="0.25">
      <c r="B4" s="173" t="s">
        <v>2</v>
      </c>
      <c r="C4" s="174" t="s">
        <v>3</v>
      </c>
      <c r="D4" s="160" t="s">
        <v>4</v>
      </c>
      <c r="E4" s="160"/>
      <c r="F4" s="160"/>
      <c r="G4" s="160"/>
      <c r="H4" s="168" t="s">
        <v>241</v>
      </c>
      <c r="I4" s="169" t="s">
        <v>26</v>
      </c>
    </row>
    <row r="5" spans="2:9" x14ac:dyDescent="0.25">
      <c r="B5" s="173"/>
      <c r="C5" s="174"/>
      <c r="D5" s="2">
        <v>1</v>
      </c>
      <c r="E5" s="2">
        <v>2</v>
      </c>
      <c r="F5" s="2">
        <v>3</v>
      </c>
      <c r="G5" s="2">
        <v>4</v>
      </c>
      <c r="H5" s="168"/>
      <c r="I5" s="169"/>
    </row>
    <row r="6" spans="2:9" ht="45" x14ac:dyDescent="0.25">
      <c r="B6" s="147" t="s">
        <v>342</v>
      </c>
      <c r="C6" s="99" t="s">
        <v>366</v>
      </c>
      <c r="D6" s="96" t="str">
        <f>IF('Fusha-2(T2.1)'!AU7=1,"x","")</f>
        <v/>
      </c>
      <c r="E6" s="96" t="str">
        <f>IF('Fusha-2(T2.1)'!AU7=2,"x","")</f>
        <v/>
      </c>
      <c r="F6" s="96" t="str">
        <f>IF('Fusha-2(T2.1)'!AU7=3,"x","")</f>
        <v/>
      </c>
      <c r="G6" s="96" t="str">
        <f>IF('Fusha-2(T2.1)'!AU7=4,"x","")</f>
        <v/>
      </c>
      <c r="H6" s="80">
        <f t="shared" ref="H6:H15" si="0">COUNTIF(D6:G6,"x")</f>
        <v>0</v>
      </c>
      <c r="I6" s="80" t="str">
        <f t="shared" ref="I6:I67" si="1">IF(H6=1,"Ok",IF(H6&gt;1,"Gabim","Pa plotesuar"))</f>
        <v>Pa plotesuar</v>
      </c>
    </row>
    <row r="7" spans="2:9" ht="45" x14ac:dyDescent="0.25">
      <c r="B7" s="147"/>
      <c r="C7" s="99" t="s">
        <v>367</v>
      </c>
      <c r="D7" s="96" t="str">
        <f>IF('Fusha-2(T2.1)'!AU8=1,"x","")</f>
        <v/>
      </c>
      <c r="E7" s="96" t="str">
        <f>IF('Fusha-2(T2.1)'!AU8=2,"x","")</f>
        <v/>
      </c>
      <c r="F7" s="96" t="str">
        <f>IF('Fusha-2(T2.1)'!AU8=3,"x","")</f>
        <v/>
      </c>
      <c r="G7" s="96" t="str">
        <f>IF('Fusha-2(T2.1)'!AU8=4,"x","")</f>
        <v/>
      </c>
      <c r="H7" s="80">
        <f t="shared" si="0"/>
        <v>0</v>
      </c>
      <c r="I7" s="80" t="str">
        <f t="shared" si="1"/>
        <v>Pa plotesuar</v>
      </c>
    </row>
    <row r="8" spans="2:9" ht="30" x14ac:dyDescent="0.25">
      <c r="B8" s="147"/>
      <c r="C8" s="99" t="s">
        <v>368</v>
      </c>
      <c r="D8" s="96" t="str">
        <f>IF('Fusha-2(T2.1)'!AU9=1,"x","")</f>
        <v/>
      </c>
      <c r="E8" s="96" t="str">
        <f>IF('Fusha-2(T2.1)'!AU9=2,"x","")</f>
        <v/>
      </c>
      <c r="F8" s="96" t="str">
        <f>IF('Fusha-2(T2.1)'!AU9=3,"x","")</f>
        <v/>
      </c>
      <c r="G8" s="96" t="str">
        <f>IF('Fusha-2(T2.1)'!AU9=4,"x","")</f>
        <v/>
      </c>
      <c r="H8" s="80">
        <f t="shared" si="0"/>
        <v>0</v>
      </c>
      <c r="I8" s="80" t="str">
        <f t="shared" si="1"/>
        <v>Pa plotesuar</v>
      </c>
    </row>
    <row r="9" spans="2:9" ht="30" x14ac:dyDescent="0.25">
      <c r="B9" s="147"/>
      <c r="C9" s="99" t="s">
        <v>369</v>
      </c>
      <c r="D9" s="96" t="str">
        <f>IF('Fusha-2(T2.1)'!AU10=1,"x","")</f>
        <v/>
      </c>
      <c r="E9" s="96" t="str">
        <f>IF('Fusha-2(T2.1)'!AU10=2,"x","")</f>
        <v/>
      </c>
      <c r="F9" s="96" t="str">
        <f>IF('Fusha-2(T2.1)'!AU10=3,"x","")</f>
        <v/>
      </c>
      <c r="G9" s="96" t="str">
        <f>IF('Fusha-2(T2.1)'!AU10=4,"x","")</f>
        <v/>
      </c>
      <c r="H9" s="80">
        <f t="shared" si="0"/>
        <v>0</v>
      </c>
      <c r="I9" s="80" t="str">
        <f t="shared" si="1"/>
        <v>Pa plotesuar</v>
      </c>
    </row>
    <row r="10" spans="2:9" ht="45" x14ac:dyDescent="0.25">
      <c r="B10" s="147"/>
      <c r="C10" s="99" t="s">
        <v>370</v>
      </c>
      <c r="D10" s="96" t="str">
        <f>IF('Fusha-2(T2.1)'!AU11=1,"x","")</f>
        <v/>
      </c>
      <c r="E10" s="96" t="str">
        <f>IF('Fusha-2(T2.1)'!AU11=2,"x","")</f>
        <v/>
      </c>
      <c r="F10" s="96" t="str">
        <f>IF('Fusha-2(T2.1)'!AU11=3,"x","")</f>
        <v/>
      </c>
      <c r="G10" s="96" t="str">
        <f>IF('Fusha-2(T2.1)'!AU11=4,"x","")</f>
        <v/>
      </c>
      <c r="H10" s="80">
        <f t="shared" si="0"/>
        <v>0</v>
      </c>
      <c r="I10" s="80" t="str">
        <f t="shared" si="1"/>
        <v>Pa plotesuar</v>
      </c>
    </row>
    <row r="11" spans="2:9" ht="45" x14ac:dyDescent="0.25">
      <c r="B11" s="147"/>
      <c r="C11" s="99" t="s">
        <v>371</v>
      </c>
      <c r="D11" s="96" t="str">
        <f>IF('Fusha-2(T2.1)'!AU12=1,"x","")</f>
        <v/>
      </c>
      <c r="E11" s="96" t="str">
        <f>IF('Fusha-2(T2.1)'!AU12=2,"x","")</f>
        <v/>
      </c>
      <c r="F11" s="96" t="str">
        <f>IF('Fusha-2(T2.1)'!AU12=3,"x","")</f>
        <v/>
      </c>
      <c r="G11" s="96" t="str">
        <f>IF('Fusha-2(T2.1)'!AU12=4,"x","")</f>
        <v/>
      </c>
      <c r="H11" s="80">
        <f t="shared" si="0"/>
        <v>0</v>
      </c>
      <c r="I11" s="80" t="str">
        <f t="shared" si="1"/>
        <v>Pa plotesuar</v>
      </c>
    </row>
    <row r="12" spans="2:9" ht="30" x14ac:dyDescent="0.25">
      <c r="B12" s="147"/>
      <c r="C12" s="99" t="s">
        <v>372</v>
      </c>
      <c r="D12" s="96" t="str">
        <f>IF('Fusha-2(T2.1)'!AU13=1,"x","")</f>
        <v/>
      </c>
      <c r="E12" s="96" t="str">
        <f>IF('Fusha-2(T2.1)'!AU13=2,"x","")</f>
        <v/>
      </c>
      <c r="F12" s="96" t="str">
        <f>IF('Fusha-2(T2.1)'!AU13=3,"x","")</f>
        <v/>
      </c>
      <c r="G12" s="96" t="str">
        <f>IF('Fusha-2(T2.1)'!AU13=4,"x","")</f>
        <v/>
      </c>
      <c r="H12" s="80">
        <f t="shared" si="0"/>
        <v>0</v>
      </c>
      <c r="I12" s="80" t="str">
        <f t="shared" si="1"/>
        <v>Pa plotesuar</v>
      </c>
    </row>
    <row r="13" spans="2:9" ht="45" x14ac:dyDescent="0.25">
      <c r="B13" s="147"/>
      <c r="C13" s="99" t="s">
        <v>373</v>
      </c>
      <c r="D13" s="96" t="str">
        <f>IF('Fusha-2(T2.1)'!AU14=1,"x","")</f>
        <v/>
      </c>
      <c r="E13" s="96" t="str">
        <f>IF('Fusha-2(T2.1)'!AU14=2,"x","")</f>
        <v/>
      </c>
      <c r="F13" s="96" t="str">
        <f>IF('Fusha-2(T2.1)'!AU14=3,"x","")</f>
        <v/>
      </c>
      <c r="G13" s="96" t="str">
        <f>IF('Fusha-2(T2.1)'!AU14=4,"x","")</f>
        <v/>
      </c>
      <c r="H13" s="80">
        <f t="shared" si="0"/>
        <v>0</v>
      </c>
      <c r="I13" s="80" t="str">
        <f t="shared" si="1"/>
        <v>Pa plotesuar</v>
      </c>
    </row>
    <row r="14" spans="2:9" ht="45" x14ac:dyDescent="0.25">
      <c r="B14" s="147"/>
      <c r="C14" s="99" t="s">
        <v>374</v>
      </c>
      <c r="D14" s="96" t="str">
        <f>IF('Fusha-2(T2.1)'!AU15=1,"x","")</f>
        <v/>
      </c>
      <c r="E14" s="96" t="str">
        <f>IF('Fusha-2(T2.1)'!AU15=2,"x","")</f>
        <v/>
      </c>
      <c r="F14" s="96" t="str">
        <f>IF('Fusha-2(T2.1)'!AU15=3,"x","")</f>
        <v/>
      </c>
      <c r="G14" s="96" t="str">
        <f>IF('Fusha-2(T2.1)'!AU15=4,"x","")</f>
        <v/>
      </c>
      <c r="H14" s="80">
        <f t="shared" si="0"/>
        <v>0</v>
      </c>
      <c r="I14" s="80" t="str">
        <f t="shared" si="1"/>
        <v>Pa plotesuar</v>
      </c>
    </row>
    <row r="15" spans="2:9" ht="45" x14ac:dyDescent="0.25">
      <c r="B15" s="147"/>
      <c r="C15" s="99" t="s">
        <v>375</v>
      </c>
      <c r="D15" s="96" t="str">
        <f>IF('Fusha-2(T2.1)'!AU16=1,"x","")</f>
        <v/>
      </c>
      <c r="E15" s="96" t="str">
        <f>IF('Fusha-2(T2.1)'!AU16=2,"x","")</f>
        <v/>
      </c>
      <c r="F15" s="96" t="str">
        <f>IF('Fusha-2(T2.1)'!AU16=3,"x","")</f>
        <v/>
      </c>
      <c r="G15" s="96" t="str">
        <f>IF('Fusha-2(T2.1)'!AU16=4,"x","")</f>
        <v/>
      </c>
      <c r="H15" s="80">
        <f t="shared" si="0"/>
        <v>0</v>
      </c>
      <c r="I15" s="80" t="str">
        <f t="shared" si="1"/>
        <v>Pa plotesuar</v>
      </c>
    </row>
    <row r="16" spans="2:9" x14ac:dyDescent="0.25">
      <c r="B16" s="78" t="s">
        <v>117</v>
      </c>
      <c r="C16" s="9">
        <f>D17</f>
        <v>0</v>
      </c>
      <c r="D16" s="80">
        <f>COUNTIF(D6:D15,"x")</f>
        <v>0</v>
      </c>
      <c r="E16" s="80">
        <f>COUNTIF(E6:E15,"x")</f>
        <v>0</v>
      </c>
      <c r="F16" s="80">
        <f>COUNTIF(F6:F15,"x")</f>
        <v>0</v>
      </c>
      <c r="G16" s="80">
        <f>COUNTIF(G6:G15,"x")</f>
        <v>0</v>
      </c>
      <c r="H16" s="51">
        <f>SUM(H6:H15)*4</f>
        <v>0</v>
      </c>
      <c r="I16" s="30" t="s">
        <v>229</v>
      </c>
    </row>
    <row r="17" spans="2:9" ht="15.75" x14ac:dyDescent="0.3">
      <c r="B17" s="78" t="s">
        <v>118</v>
      </c>
      <c r="C17" s="11" t="str">
        <f>IFERROR(SUM(D16*1+E16*2+F16*3+G16*4)/H16, "")</f>
        <v/>
      </c>
      <c r="D17" s="28">
        <f>D16*1+E16*2+F16*3+G16*4</f>
        <v>0</v>
      </c>
      <c r="E17" s="4" t="s">
        <v>227</v>
      </c>
      <c r="F17" s="52">
        <f>H16</f>
        <v>0</v>
      </c>
      <c r="G17" s="127" t="s">
        <v>228</v>
      </c>
      <c r="H17" s="32"/>
      <c r="I17" s="165"/>
    </row>
    <row r="18" spans="2:9" ht="15.75" x14ac:dyDescent="0.3">
      <c r="B18" s="83" t="s">
        <v>119</v>
      </c>
      <c r="C18" s="10" t="str">
        <f>IF(C17&lt;51%,"Dobet",IF(AND(C17&lt;75%,C17&gt;50%),"Mjaftueshem",IF(AND(C17&lt;90%,C17&gt;74%),"Mire",IF(AND(C17&lt;=100%,C17&gt;89%),"Shume Mire", ""))))</f>
        <v/>
      </c>
      <c r="D18" s="12" t="str">
        <f>IFERROR((D16*1)/F17, "")</f>
        <v/>
      </c>
      <c r="E18" s="12" t="str">
        <f>IFERROR((E16*2)/F17, "")</f>
        <v/>
      </c>
      <c r="F18" s="12" t="str">
        <f>IFERROR((F16*3)/F17, "")</f>
        <v/>
      </c>
      <c r="G18" s="12" t="str">
        <f>IFERROR((G16*4)/F17, "")</f>
        <v/>
      </c>
      <c r="H18" s="50" t="str">
        <f>IF(H16&lt;&gt;0, SUM(D18:G18), "")</f>
        <v/>
      </c>
      <c r="I18" s="166"/>
    </row>
    <row r="19" spans="2:9" ht="45" x14ac:dyDescent="0.25">
      <c r="B19" s="147" t="s">
        <v>304</v>
      </c>
      <c r="C19" s="133" t="s">
        <v>178</v>
      </c>
      <c r="D19" s="82"/>
      <c r="E19" s="82"/>
      <c r="F19" s="82"/>
      <c r="G19" s="82"/>
      <c r="H19" s="81">
        <f t="shared" ref="H19:H36" si="2">COUNTIF(D19:G19,"x")</f>
        <v>0</v>
      </c>
      <c r="I19" s="81" t="str">
        <f t="shared" si="1"/>
        <v>Pa plotesuar</v>
      </c>
    </row>
    <row r="20" spans="2:9" ht="30" x14ac:dyDescent="0.25">
      <c r="B20" s="175"/>
      <c r="C20" s="136" t="s">
        <v>179</v>
      </c>
      <c r="D20" s="176"/>
      <c r="E20" s="172"/>
      <c r="F20" s="172"/>
      <c r="G20" s="172"/>
      <c r="H20" s="170">
        <f t="shared" si="2"/>
        <v>0</v>
      </c>
      <c r="I20" s="171" t="str">
        <f t="shared" si="1"/>
        <v>Pa plotesuar</v>
      </c>
    </row>
    <row r="21" spans="2:9" x14ac:dyDescent="0.25">
      <c r="B21" s="175"/>
      <c r="C21" s="137" t="s">
        <v>180</v>
      </c>
      <c r="D21" s="176"/>
      <c r="E21" s="172"/>
      <c r="F21" s="172"/>
      <c r="G21" s="172"/>
      <c r="H21" s="170"/>
      <c r="I21" s="171" t="str">
        <f t="shared" si="1"/>
        <v>Pa plotesuar</v>
      </c>
    </row>
    <row r="22" spans="2:9" x14ac:dyDescent="0.25">
      <c r="B22" s="175"/>
      <c r="C22" s="137" t="s">
        <v>181</v>
      </c>
      <c r="D22" s="176"/>
      <c r="E22" s="172"/>
      <c r="F22" s="172"/>
      <c r="G22" s="172"/>
      <c r="H22" s="170"/>
      <c r="I22" s="171" t="str">
        <f t="shared" si="1"/>
        <v>Pa plotesuar</v>
      </c>
    </row>
    <row r="23" spans="2:9" ht="30" x14ac:dyDescent="0.25">
      <c r="B23" s="175"/>
      <c r="C23" s="137" t="s">
        <v>182</v>
      </c>
      <c r="D23" s="176"/>
      <c r="E23" s="172"/>
      <c r="F23" s="172"/>
      <c r="G23" s="172"/>
      <c r="H23" s="170"/>
      <c r="I23" s="171" t="str">
        <f t="shared" si="1"/>
        <v>Pa plotesuar</v>
      </c>
    </row>
    <row r="24" spans="2:9" ht="30" x14ac:dyDescent="0.25">
      <c r="B24" s="175"/>
      <c r="C24" s="137" t="s">
        <v>183</v>
      </c>
      <c r="D24" s="176"/>
      <c r="E24" s="172"/>
      <c r="F24" s="172"/>
      <c r="G24" s="172"/>
      <c r="H24" s="170"/>
      <c r="I24" s="171" t="str">
        <f t="shared" si="1"/>
        <v>Pa plotesuar</v>
      </c>
    </row>
    <row r="25" spans="2:9" ht="30" x14ac:dyDescent="0.25">
      <c r="B25" s="175"/>
      <c r="C25" s="137" t="s">
        <v>184</v>
      </c>
      <c r="D25" s="176"/>
      <c r="E25" s="172"/>
      <c r="F25" s="172"/>
      <c r="G25" s="172"/>
      <c r="H25" s="170"/>
      <c r="I25" s="171" t="str">
        <f t="shared" si="1"/>
        <v>Pa plotesuar</v>
      </c>
    </row>
    <row r="26" spans="2:9" ht="30" x14ac:dyDescent="0.25">
      <c r="B26" s="175"/>
      <c r="C26" s="137" t="s">
        <v>185</v>
      </c>
      <c r="D26" s="176"/>
      <c r="E26" s="172"/>
      <c r="F26" s="172"/>
      <c r="G26" s="172"/>
      <c r="H26" s="170"/>
      <c r="I26" s="171" t="str">
        <f t="shared" si="1"/>
        <v>Pa plotesuar</v>
      </c>
    </row>
    <row r="27" spans="2:9" x14ac:dyDescent="0.25">
      <c r="B27" s="175"/>
      <c r="C27" s="137" t="s">
        <v>186</v>
      </c>
      <c r="D27" s="176"/>
      <c r="E27" s="172"/>
      <c r="F27" s="172"/>
      <c r="G27" s="172"/>
      <c r="H27" s="170"/>
      <c r="I27" s="171" t="str">
        <f t="shared" si="1"/>
        <v>Pa plotesuar</v>
      </c>
    </row>
    <row r="28" spans="2:9" x14ac:dyDescent="0.25">
      <c r="B28" s="175"/>
      <c r="C28" s="137" t="s">
        <v>187</v>
      </c>
      <c r="D28" s="176"/>
      <c r="E28" s="172"/>
      <c r="F28" s="172"/>
      <c r="G28" s="172"/>
      <c r="H28" s="170"/>
      <c r="I28" s="171" t="str">
        <f t="shared" si="1"/>
        <v>Pa plotesuar</v>
      </c>
    </row>
    <row r="29" spans="2:9" ht="30" x14ac:dyDescent="0.25">
      <c r="B29" s="175"/>
      <c r="C29" s="137" t="s">
        <v>188</v>
      </c>
      <c r="D29" s="176"/>
      <c r="E29" s="172"/>
      <c r="F29" s="172"/>
      <c r="G29" s="172"/>
      <c r="H29" s="170"/>
      <c r="I29" s="171" t="str">
        <f t="shared" si="1"/>
        <v>Pa plotesuar</v>
      </c>
    </row>
    <row r="30" spans="2:9" x14ac:dyDescent="0.25">
      <c r="B30" s="175"/>
      <c r="C30" s="137" t="s">
        <v>189</v>
      </c>
      <c r="D30" s="176"/>
      <c r="E30" s="172"/>
      <c r="F30" s="172"/>
      <c r="G30" s="172"/>
      <c r="H30" s="170"/>
      <c r="I30" s="171" t="str">
        <f t="shared" si="1"/>
        <v>Pa plotesuar</v>
      </c>
    </row>
    <row r="31" spans="2:9" x14ac:dyDescent="0.25">
      <c r="B31" s="175"/>
      <c r="C31" s="138" t="s">
        <v>190</v>
      </c>
      <c r="D31" s="176"/>
      <c r="E31" s="172"/>
      <c r="F31" s="172"/>
      <c r="G31" s="172"/>
      <c r="H31" s="170"/>
      <c r="I31" s="171" t="str">
        <f t="shared" si="1"/>
        <v>Pa plotesuar</v>
      </c>
    </row>
    <row r="32" spans="2:9" ht="45" x14ac:dyDescent="0.25">
      <c r="B32" s="147"/>
      <c r="C32" s="133" t="s">
        <v>191</v>
      </c>
      <c r="D32" s="82"/>
      <c r="E32" s="82"/>
      <c r="F32" s="82"/>
      <c r="G32" s="82"/>
      <c r="H32" s="81">
        <f t="shared" si="2"/>
        <v>0</v>
      </c>
      <c r="I32" s="81" t="str">
        <f t="shared" si="1"/>
        <v>Pa plotesuar</v>
      </c>
    </row>
    <row r="33" spans="2:9" ht="30" x14ac:dyDescent="0.25">
      <c r="B33" s="147"/>
      <c r="C33" s="85" t="s">
        <v>192</v>
      </c>
      <c r="D33" s="82"/>
      <c r="E33" s="82"/>
      <c r="F33" s="82"/>
      <c r="G33" s="82"/>
      <c r="H33" s="81">
        <f t="shared" si="2"/>
        <v>0</v>
      </c>
      <c r="I33" s="81" t="str">
        <f t="shared" si="1"/>
        <v>Pa plotesuar</v>
      </c>
    </row>
    <row r="34" spans="2:9" ht="30" x14ac:dyDescent="0.25">
      <c r="B34" s="147"/>
      <c r="C34" s="85" t="s">
        <v>193</v>
      </c>
      <c r="D34" s="82"/>
      <c r="E34" s="82"/>
      <c r="F34" s="82"/>
      <c r="G34" s="82"/>
      <c r="H34" s="81">
        <f t="shared" si="2"/>
        <v>0</v>
      </c>
      <c r="I34" s="81" t="str">
        <f t="shared" si="1"/>
        <v>Pa plotesuar</v>
      </c>
    </row>
    <row r="35" spans="2:9" ht="30" x14ac:dyDescent="0.25">
      <c r="B35" s="147"/>
      <c r="C35" s="85" t="s">
        <v>194</v>
      </c>
      <c r="D35" s="82"/>
      <c r="E35" s="82"/>
      <c r="F35" s="82"/>
      <c r="G35" s="82"/>
      <c r="H35" s="81">
        <f t="shared" si="2"/>
        <v>0</v>
      </c>
      <c r="I35" s="81" t="str">
        <f t="shared" si="1"/>
        <v>Pa plotesuar</v>
      </c>
    </row>
    <row r="36" spans="2:9" ht="30" x14ac:dyDescent="0.25">
      <c r="B36" s="147"/>
      <c r="C36" s="85" t="s">
        <v>195</v>
      </c>
      <c r="D36" s="82"/>
      <c r="E36" s="82"/>
      <c r="F36" s="82"/>
      <c r="G36" s="82"/>
      <c r="H36" s="81">
        <f t="shared" si="2"/>
        <v>0</v>
      </c>
      <c r="I36" s="81" t="str">
        <f t="shared" si="1"/>
        <v>Pa plotesuar</v>
      </c>
    </row>
    <row r="37" spans="2:9" x14ac:dyDescent="0.25">
      <c r="B37" s="78" t="s">
        <v>117</v>
      </c>
      <c r="C37" s="9">
        <f>D38</f>
        <v>0</v>
      </c>
      <c r="D37" s="80">
        <f>COUNTIF(D19:D36,"x")</f>
        <v>0</v>
      </c>
      <c r="E37" s="80">
        <f t="shared" ref="E37:G37" si="3">COUNTIF(E19:E36,"x")</f>
        <v>0</v>
      </c>
      <c r="F37" s="80">
        <f t="shared" si="3"/>
        <v>0</v>
      </c>
      <c r="G37" s="80">
        <f t="shared" si="3"/>
        <v>0</v>
      </c>
      <c r="H37" s="51">
        <f>SUM(H19:H36)*4</f>
        <v>0</v>
      </c>
      <c r="I37" s="30" t="s">
        <v>239</v>
      </c>
    </row>
    <row r="38" spans="2:9" ht="15.75" x14ac:dyDescent="0.3">
      <c r="B38" s="78" t="s">
        <v>118</v>
      </c>
      <c r="C38" s="11" t="str">
        <f>IFERROR(SUM(D37*1+E37*2+F37*3+G37*4)/H37, "")</f>
        <v/>
      </c>
      <c r="D38" s="28">
        <f>D37*1+E37*2+F37*3+G37*4</f>
        <v>0</v>
      </c>
      <c r="E38" s="4" t="s">
        <v>230</v>
      </c>
      <c r="F38" s="52">
        <f>H37</f>
        <v>0</v>
      </c>
      <c r="G38" s="127" t="s">
        <v>228</v>
      </c>
      <c r="H38" s="32"/>
      <c r="I38" s="165"/>
    </row>
    <row r="39" spans="2:9" ht="15.75" x14ac:dyDescent="0.3">
      <c r="B39" s="83" t="s">
        <v>119</v>
      </c>
      <c r="C39" s="10" t="str">
        <f>IF(C38&lt;51%,"Dobet",IF(AND(C38&lt;75%,C38&gt;50%),"Mjaftueshem",IF(AND(C38&lt;90%,C38&gt;74%),"Mire",IF(AND(C38&lt;=100%,C38&gt;89%),"Shume Mire", ""))))</f>
        <v/>
      </c>
      <c r="D39" s="12" t="str">
        <f>IFERROR((D37*1)/F38, "")</f>
        <v/>
      </c>
      <c r="E39" s="12" t="str">
        <f>IFERROR((E37*2)/F38, "")</f>
        <v/>
      </c>
      <c r="F39" s="12" t="str">
        <f>IFERROR((F37*3)/F38, "")</f>
        <v/>
      </c>
      <c r="G39" s="12" t="str">
        <f>IFERROR((G37*4)/F38, "")</f>
        <v/>
      </c>
      <c r="H39" s="50" t="str">
        <f>IF(H37&lt;&gt;0, SUM(D39:G39), "")</f>
        <v/>
      </c>
      <c r="I39" s="166"/>
    </row>
    <row r="40" spans="2:9" ht="30" x14ac:dyDescent="0.25">
      <c r="B40" s="147" t="s">
        <v>355</v>
      </c>
      <c r="C40" s="99" t="s">
        <v>419</v>
      </c>
      <c r="D40" s="96" t="str">
        <f>IF('Fusha-2(T2.3)'!AU7=1,"x","")</f>
        <v/>
      </c>
      <c r="E40" s="96" t="str">
        <f>IF('Fusha-2(T2.3)'!AU7=2,"x","")</f>
        <v/>
      </c>
      <c r="F40" s="96" t="str">
        <f>IF('Fusha-2(T2.3)'!AU7=3,"x","")</f>
        <v/>
      </c>
      <c r="G40" s="96" t="str">
        <f>IF('Fusha-2(T2.3)'!AU7=4,"x","")</f>
        <v/>
      </c>
      <c r="H40" s="81">
        <f t="shared" ref="H40:H51" si="4">COUNTIF(D40:G40,"x")</f>
        <v>0</v>
      </c>
      <c r="I40" s="81" t="str">
        <f t="shared" si="1"/>
        <v>Pa plotesuar</v>
      </c>
    </row>
    <row r="41" spans="2:9" ht="45" x14ac:dyDescent="0.25">
      <c r="B41" s="147"/>
      <c r="C41" s="99" t="s">
        <v>420</v>
      </c>
      <c r="D41" s="96" t="str">
        <f>IF('Fusha-2(T2.3)'!AU8=1,"x","")</f>
        <v/>
      </c>
      <c r="E41" s="96" t="str">
        <f>IF('Fusha-2(T2.3)'!AU8=2,"x","")</f>
        <v/>
      </c>
      <c r="F41" s="96" t="str">
        <f>IF('Fusha-2(T2.3)'!AU8=3,"x","")</f>
        <v/>
      </c>
      <c r="G41" s="96" t="str">
        <f>IF('Fusha-2(T2.3)'!AU8=4,"x","")</f>
        <v/>
      </c>
      <c r="H41" s="81">
        <f t="shared" si="4"/>
        <v>0</v>
      </c>
      <c r="I41" s="81" t="str">
        <f t="shared" si="1"/>
        <v>Pa plotesuar</v>
      </c>
    </row>
    <row r="42" spans="2:9" ht="60" x14ac:dyDescent="0.25">
      <c r="B42" s="147"/>
      <c r="C42" s="99" t="s">
        <v>421</v>
      </c>
      <c r="D42" s="96" t="str">
        <f>IF('Fusha-2(T2.3)'!AU9=1,"x","")</f>
        <v/>
      </c>
      <c r="E42" s="96" t="str">
        <f>IF('Fusha-2(T2.3)'!AU9=2,"x","")</f>
        <v/>
      </c>
      <c r="F42" s="96" t="str">
        <f>IF('Fusha-2(T2.3)'!AU9=3,"x","")</f>
        <v/>
      </c>
      <c r="G42" s="96" t="str">
        <f>IF('Fusha-2(T2.3)'!AU9=4,"x","")</f>
        <v/>
      </c>
      <c r="H42" s="81">
        <f t="shared" si="4"/>
        <v>0</v>
      </c>
      <c r="I42" s="81" t="str">
        <f t="shared" si="1"/>
        <v>Pa plotesuar</v>
      </c>
    </row>
    <row r="43" spans="2:9" ht="45" x14ac:dyDescent="0.25">
      <c r="B43" s="147"/>
      <c r="C43" s="99" t="s">
        <v>422</v>
      </c>
      <c r="D43" s="96" t="str">
        <f>IF('Fusha-2(T2.3)'!AU10=1,"x","")</f>
        <v/>
      </c>
      <c r="E43" s="96" t="str">
        <f>IF('Fusha-2(T2.3)'!AU10=2,"x","")</f>
        <v/>
      </c>
      <c r="F43" s="96" t="str">
        <f>IF('Fusha-2(T2.3)'!AU10=3,"x","")</f>
        <v/>
      </c>
      <c r="G43" s="96" t="str">
        <f>IF('Fusha-2(T2.3)'!AU10=4,"x","")</f>
        <v/>
      </c>
      <c r="H43" s="81">
        <f t="shared" si="4"/>
        <v>0</v>
      </c>
      <c r="I43" s="81" t="str">
        <f t="shared" si="1"/>
        <v>Pa plotesuar</v>
      </c>
    </row>
    <row r="44" spans="2:9" ht="30" x14ac:dyDescent="0.25">
      <c r="B44" s="147"/>
      <c r="C44" s="99" t="s">
        <v>423</v>
      </c>
      <c r="D44" s="96" t="str">
        <f>IF('Fusha-2(T2.3)'!AU11=1,"x","")</f>
        <v/>
      </c>
      <c r="E44" s="96" t="str">
        <f>IF('Fusha-2(T2.3)'!AU11=2,"x","")</f>
        <v/>
      </c>
      <c r="F44" s="96" t="str">
        <f>IF('Fusha-2(T2.3)'!AU11=3,"x","")</f>
        <v/>
      </c>
      <c r="G44" s="96" t="str">
        <f>IF('Fusha-2(T2.3)'!AU11=4,"x","")</f>
        <v/>
      </c>
      <c r="H44" s="81">
        <f t="shared" si="4"/>
        <v>0</v>
      </c>
      <c r="I44" s="81" t="str">
        <f t="shared" si="1"/>
        <v>Pa plotesuar</v>
      </c>
    </row>
    <row r="45" spans="2:9" ht="45" x14ac:dyDescent="0.25">
      <c r="B45" s="147"/>
      <c r="C45" s="99" t="s">
        <v>424</v>
      </c>
      <c r="D45" s="96" t="str">
        <f>IF('Fusha-2(T2.3)'!AU12=1,"x","")</f>
        <v/>
      </c>
      <c r="E45" s="96" t="str">
        <f>IF('Fusha-2(T2.3)'!AU12=2,"x","")</f>
        <v/>
      </c>
      <c r="F45" s="96" t="str">
        <f>IF('Fusha-2(T2.3)'!AU12=3,"x","")</f>
        <v/>
      </c>
      <c r="G45" s="96" t="str">
        <f>IF('Fusha-2(T2.3)'!AU12=4,"x","")</f>
        <v/>
      </c>
      <c r="H45" s="81">
        <f t="shared" si="4"/>
        <v>0</v>
      </c>
      <c r="I45" s="81" t="str">
        <f t="shared" si="1"/>
        <v>Pa plotesuar</v>
      </c>
    </row>
    <row r="46" spans="2:9" ht="45" x14ac:dyDescent="0.25">
      <c r="B46" s="147"/>
      <c r="C46" s="99" t="s">
        <v>425</v>
      </c>
      <c r="D46" s="96" t="str">
        <f>IF('Fusha-2(T2.3)'!AU13=1,"x","")</f>
        <v/>
      </c>
      <c r="E46" s="96" t="str">
        <f>IF('Fusha-2(T2.3)'!AU13=2,"x","")</f>
        <v/>
      </c>
      <c r="F46" s="96" t="str">
        <f>IF('Fusha-2(T2.3)'!AU13=3,"x","")</f>
        <v/>
      </c>
      <c r="G46" s="96" t="str">
        <f>IF('Fusha-2(T2.3)'!AU13=4,"x","")</f>
        <v/>
      </c>
      <c r="H46" s="81">
        <f t="shared" si="4"/>
        <v>0</v>
      </c>
      <c r="I46" s="81" t="str">
        <f t="shared" si="1"/>
        <v>Pa plotesuar</v>
      </c>
    </row>
    <row r="47" spans="2:9" ht="45" x14ac:dyDescent="0.25">
      <c r="B47" s="147"/>
      <c r="C47" s="99" t="s">
        <v>426</v>
      </c>
      <c r="D47" s="96" t="str">
        <f>IF('Fusha-2(T2.3)'!AU14=1,"x","")</f>
        <v/>
      </c>
      <c r="E47" s="96" t="str">
        <f>IF('Fusha-2(T2.3)'!AU14=2,"x","")</f>
        <v/>
      </c>
      <c r="F47" s="96" t="str">
        <f>IF('Fusha-2(T2.3)'!AU14=3,"x","")</f>
        <v/>
      </c>
      <c r="G47" s="96" t="str">
        <f>IF('Fusha-2(T2.3)'!AU14=4,"x","")</f>
        <v/>
      </c>
      <c r="H47" s="81">
        <f t="shared" si="4"/>
        <v>0</v>
      </c>
      <c r="I47" s="81" t="str">
        <f t="shared" si="1"/>
        <v>Pa plotesuar</v>
      </c>
    </row>
    <row r="48" spans="2:9" ht="30" x14ac:dyDescent="0.25">
      <c r="B48" s="147"/>
      <c r="C48" s="99" t="s">
        <v>427</v>
      </c>
      <c r="D48" s="96" t="str">
        <f>IF('Fusha-2(T2.3)'!AU15=1,"x","")</f>
        <v/>
      </c>
      <c r="E48" s="96" t="str">
        <f>IF('Fusha-2(T2.3)'!AU15=2,"x","")</f>
        <v/>
      </c>
      <c r="F48" s="96" t="str">
        <f>IF('Fusha-2(T2.3)'!AU15=3,"x","")</f>
        <v/>
      </c>
      <c r="G48" s="96" t="str">
        <f>IF('Fusha-2(T2.3)'!AU15=4,"x","")</f>
        <v/>
      </c>
      <c r="H48" s="81">
        <f t="shared" si="4"/>
        <v>0</v>
      </c>
      <c r="I48" s="81" t="str">
        <f t="shared" si="1"/>
        <v>Pa plotesuar</v>
      </c>
    </row>
    <row r="49" spans="2:9" ht="45" x14ac:dyDescent="0.25">
      <c r="B49" s="147"/>
      <c r="C49" s="99" t="s">
        <v>428</v>
      </c>
      <c r="D49" s="96" t="str">
        <f>IF('Fusha-2(T2.3)'!AU16=1,"x","")</f>
        <v/>
      </c>
      <c r="E49" s="96" t="str">
        <f>IF('Fusha-2(T2.3)'!AU16=2,"x","")</f>
        <v/>
      </c>
      <c r="F49" s="96" t="str">
        <f>IF('Fusha-2(T2.3)'!AU16=3,"x","")</f>
        <v/>
      </c>
      <c r="G49" s="96" t="str">
        <f>IF('Fusha-2(T2.3)'!AU16=4,"x","")</f>
        <v/>
      </c>
      <c r="H49" s="81">
        <f t="shared" si="4"/>
        <v>0</v>
      </c>
      <c r="I49" s="81" t="str">
        <f t="shared" si="1"/>
        <v>Pa plotesuar</v>
      </c>
    </row>
    <row r="50" spans="2:9" ht="45" x14ac:dyDescent="0.3">
      <c r="B50" s="147"/>
      <c r="C50" s="21" t="s">
        <v>429</v>
      </c>
      <c r="D50" s="96" t="str">
        <f>IF('Fusha-2(T2.3)'!AU17=1,"x","")</f>
        <v/>
      </c>
      <c r="E50" s="96" t="str">
        <f>IF('Fusha-2(T2.3)'!AU17=2,"x","")</f>
        <v/>
      </c>
      <c r="F50" s="96" t="str">
        <f>IF('Fusha-2(T2.3)'!AU17=3,"x","")</f>
        <v/>
      </c>
      <c r="G50" s="96" t="str">
        <f>IF('Fusha-2(T2.3)'!AU17=4,"x","")</f>
        <v/>
      </c>
      <c r="H50" s="81">
        <f t="shared" si="4"/>
        <v>0</v>
      </c>
      <c r="I50" s="81" t="str">
        <f t="shared" si="1"/>
        <v>Pa plotesuar</v>
      </c>
    </row>
    <row r="51" spans="2:9" ht="60" x14ac:dyDescent="0.25">
      <c r="B51" s="147"/>
      <c r="C51" s="99" t="s">
        <v>430</v>
      </c>
      <c r="D51" s="96" t="str">
        <f>IF('Fusha-2(T2.3)'!AU18=1,"x","")</f>
        <v/>
      </c>
      <c r="E51" s="96" t="str">
        <f>IF('Fusha-2(T2.3)'!AU18=2,"x","")</f>
        <v/>
      </c>
      <c r="F51" s="96" t="str">
        <f>IF('Fusha-2(T2.3)'!AU18=3,"x","")</f>
        <v/>
      </c>
      <c r="G51" s="96" t="str">
        <f>IF('Fusha-2(T2.3)'!AU18=4,"x","")</f>
        <v/>
      </c>
      <c r="H51" s="81">
        <f t="shared" si="4"/>
        <v>0</v>
      </c>
      <c r="I51" s="81" t="str">
        <f t="shared" si="1"/>
        <v>Pa plotesuar</v>
      </c>
    </row>
    <row r="52" spans="2:9" x14ac:dyDescent="0.25">
      <c r="B52" s="78" t="s">
        <v>117</v>
      </c>
      <c r="C52" s="9">
        <f>D53</f>
        <v>0</v>
      </c>
      <c r="D52" s="80">
        <f>COUNTIF(D40:D51,"x")</f>
        <v>0</v>
      </c>
      <c r="E52" s="80">
        <f t="shared" ref="E52:G52" si="5">COUNTIF(E40:E51,"x")</f>
        <v>0</v>
      </c>
      <c r="F52" s="80">
        <f t="shared" si="5"/>
        <v>0</v>
      </c>
      <c r="G52" s="80">
        <f t="shared" si="5"/>
        <v>0</v>
      </c>
      <c r="H52" s="49">
        <f>SUM(H40:H51)*4</f>
        <v>0</v>
      </c>
      <c r="I52" s="30" t="s">
        <v>240</v>
      </c>
    </row>
    <row r="53" spans="2:9" ht="15.75" x14ac:dyDescent="0.3">
      <c r="B53" s="78" t="s">
        <v>118</v>
      </c>
      <c r="C53" s="11" t="str">
        <f>IFERROR(SUM(D52*1+E52*2+F52*3+G52*4)/H52, "")</f>
        <v/>
      </c>
      <c r="D53" s="28">
        <f>D52*1+E52*2+F52*3+G52*4</f>
        <v>0</v>
      </c>
      <c r="E53" s="4" t="s">
        <v>227</v>
      </c>
      <c r="F53" s="52">
        <f>H52</f>
        <v>0</v>
      </c>
      <c r="G53" s="127" t="s">
        <v>228</v>
      </c>
      <c r="H53" s="32"/>
      <c r="I53" s="165"/>
    </row>
    <row r="54" spans="2:9" ht="15.75" x14ac:dyDescent="0.3">
      <c r="B54" s="83" t="s">
        <v>119</v>
      </c>
      <c r="C54" s="10" t="str">
        <f>IF(C53&lt;51%,"Dobet",IF(AND(C53&lt;75%,C53&gt;50%),"Mjaftueshem",IF(AND(C53&lt;90%,C53&gt;74%),"Mire",IF(AND(C53&lt;=100%,C53&gt;89%),"Shume Mire", ""))))</f>
        <v/>
      </c>
      <c r="D54" s="12" t="str">
        <f>IFERROR((D52*1)/F53, "")</f>
        <v/>
      </c>
      <c r="E54" s="12" t="str">
        <f>IFERROR((E52*2)/F53, "")</f>
        <v/>
      </c>
      <c r="F54" s="12" t="str">
        <f>IFERROR((F52*3)/F53, "")</f>
        <v/>
      </c>
      <c r="G54" s="12" t="str">
        <f>IFERROR((G52*4)/F53, "")</f>
        <v/>
      </c>
      <c r="H54" s="50" t="str">
        <f>IF(H52&lt;&gt;0, SUM(D54:G54), "")</f>
        <v/>
      </c>
      <c r="I54" s="166"/>
    </row>
    <row r="55" spans="2:9" ht="60" x14ac:dyDescent="0.25">
      <c r="B55" s="147" t="s">
        <v>305</v>
      </c>
      <c r="C55" s="85" t="s">
        <v>196</v>
      </c>
      <c r="D55" s="82"/>
      <c r="E55" s="82"/>
      <c r="F55" s="82"/>
      <c r="G55" s="82"/>
      <c r="H55" s="81">
        <f t="shared" ref="H55:H63" si="6">COUNTIF(D55:G55,"x")</f>
        <v>0</v>
      </c>
      <c r="I55" s="81" t="str">
        <f t="shared" si="1"/>
        <v>Pa plotesuar</v>
      </c>
    </row>
    <row r="56" spans="2:9" ht="45" x14ac:dyDescent="0.25">
      <c r="B56" s="147"/>
      <c r="C56" s="85" t="s">
        <v>197</v>
      </c>
      <c r="D56" s="82"/>
      <c r="E56" s="82"/>
      <c r="F56" s="82"/>
      <c r="G56" s="82"/>
      <c r="H56" s="81">
        <f t="shared" si="6"/>
        <v>0</v>
      </c>
      <c r="I56" s="81" t="str">
        <f t="shared" si="1"/>
        <v>Pa plotesuar</v>
      </c>
    </row>
    <row r="57" spans="2:9" ht="45" x14ac:dyDescent="0.25">
      <c r="B57" s="147"/>
      <c r="C57" s="85" t="s">
        <v>198</v>
      </c>
      <c r="D57" s="82"/>
      <c r="E57" s="82"/>
      <c r="F57" s="82"/>
      <c r="G57" s="82"/>
      <c r="H57" s="81">
        <f t="shared" si="6"/>
        <v>0</v>
      </c>
      <c r="I57" s="81" t="str">
        <f t="shared" si="1"/>
        <v>Pa plotesuar</v>
      </c>
    </row>
    <row r="58" spans="2:9" ht="30" x14ac:dyDescent="0.25">
      <c r="B58" s="147"/>
      <c r="C58" s="85" t="s">
        <v>199</v>
      </c>
      <c r="D58" s="82"/>
      <c r="E58" s="82"/>
      <c r="F58" s="82"/>
      <c r="G58" s="82"/>
      <c r="H58" s="81">
        <f t="shared" si="6"/>
        <v>0</v>
      </c>
      <c r="I58" s="81" t="str">
        <f t="shared" si="1"/>
        <v>Pa plotesuar</v>
      </c>
    </row>
    <row r="59" spans="2:9" ht="45" x14ac:dyDescent="0.25">
      <c r="B59" s="147"/>
      <c r="C59" s="85" t="s">
        <v>200</v>
      </c>
      <c r="D59" s="82"/>
      <c r="E59" s="82"/>
      <c r="F59" s="82"/>
      <c r="G59" s="82"/>
      <c r="H59" s="81">
        <f t="shared" si="6"/>
        <v>0</v>
      </c>
      <c r="I59" s="81" t="str">
        <f t="shared" si="1"/>
        <v>Pa plotesuar</v>
      </c>
    </row>
    <row r="60" spans="2:9" ht="75" x14ac:dyDescent="0.25">
      <c r="B60" s="147"/>
      <c r="C60" s="85" t="s">
        <v>201</v>
      </c>
      <c r="D60" s="82"/>
      <c r="E60" s="82"/>
      <c r="F60" s="82"/>
      <c r="G60" s="82"/>
      <c r="H60" s="81">
        <f t="shared" si="6"/>
        <v>0</v>
      </c>
      <c r="I60" s="81" t="str">
        <f t="shared" si="1"/>
        <v>Pa plotesuar</v>
      </c>
    </row>
    <row r="61" spans="2:9" ht="45" x14ac:dyDescent="0.25">
      <c r="B61" s="147"/>
      <c r="C61" s="85" t="s">
        <v>202</v>
      </c>
      <c r="D61" s="82"/>
      <c r="E61" s="82"/>
      <c r="F61" s="82"/>
      <c r="G61" s="82"/>
      <c r="H61" s="81">
        <f t="shared" si="6"/>
        <v>0</v>
      </c>
      <c r="I61" s="81" t="str">
        <f t="shared" si="1"/>
        <v>Pa plotesuar</v>
      </c>
    </row>
    <row r="62" spans="2:9" ht="45" x14ac:dyDescent="0.25">
      <c r="B62" s="147"/>
      <c r="C62" s="85" t="s">
        <v>203</v>
      </c>
      <c r="D62" s="82"/>
      <c r="E62" s="82"/>
      <c r="F62" s="82"/>
      <c r="G62" s="82"/>
      <c r="H62" s="81">
        <f t="shared" si="6"/>
        <v>0</v>
      </c>
      <c r="I62" s="81" t="str">
        <f t="shared" si="1"/>
        <v>Pa plotesuar</v>
      </c>
    </row>
    <row r="63" spans="2:9" ht="45" x14ac:dyDescent="0.25">
      <c r="B63" s="147"/>
      <c r="C63" s="85" t="s">
        <v>204</v>
      </c>
      <c r="D63" s="82"/>
      <c r="E63" s="82"/>
      <c r="F63" s="82"/>
      <c r="G63" s="82"/>
      <c r="H63" s="81">
        <f t="shared" si="6"/>
        <v>0</v>
      </c>
      <c r="I63" s="81" t="str">
        <f t="shared" si="1"/>
        <v>Pa plotesuar</v>
      </c>
    </row>
    <row r="64" spans="2:9" x14ac:dyDescent="0.25">
      <c r="B64" s="78" t="s">
        <v>117</v>
      </c>
      <c r="C64" s="9">
        <f>D65</f>
        <v>0</v>
      </c>
      <c r="D64" s="80">
        <f>COUNTIF(D55:D63,"x")</f>
        <v>0</v>
      </c>
      <c r="E64" s="80">
        <f t="shared" ref="E64:G64" si="7">COUNTIF(E55:E63,"x")</f>
        <v>0</v>
      </c>
      <c r="F64" s="80">
        <f t="shared" si="7"/>
        <v>0</v>
      </c>
      <c r="G64" s="80">
        <f t="shared" si="7"/>
        <v>0</v>
      </c>
      <c r="H64" s="49">
        <f>SUM(H55:H63)*4</f>
        <v>0</v>
      </c>
      <c r="I64" s="30" t="s">
        <v>233</v>
      </c>
    </row>
    <row r="65" spans="2:9" ht="15.75" x14ac:dyDescent="0.3">
      <c r="B65" s="78" t="s">
        <v>118</v>
      </c>
      <c r="C65" s="11" t="str">
        <f>IFERROR(SUM(D64*1+E64*2+F64*3+G64*4)/H64, "")</f>
        <v/>
      </c>
      <c r="D65" s="28">
        <f>D64*1+E64*2+F64*3+G64*4</f>
        <v>0</v>
      </c>
      <c r="E65" s="4" t="s">
        <v>227</v>
      </c>
      <c r="F65" s="52">
        <f>H64</f>
        <v>0</v>
      </c>
      <c r="G65" s="127" t="s">
        <v>228</v>
      </c>
      <c r="H65" s="32"/>
      <c r="I65" s="165"/>
    </row>
    <row r="66" spans="2:9" ht="15.75" x14ac:dyDescent="0.3">
      <c r="B66" s="83" t="s">
        <v>119</v>
      </c>
      <c r="C66" s="10" t="str">
        <f>IF(C65&lt;51%,"Dobet",IF(AND(C65&lt;75%,C65&gt;50%),"Mjaftueshem",IF(AND(C65&lt;90%,C65&gt;74%),"Mire",IF(AND(C65&lt;=100%,C65&gt;89%),"Shume Mire", ""))))</f>
        <v/>
      </c>
      <c r="D66" s="12" t="str">
        <f>IFERROR((D64*1)/F65, "")</f>
        <v/>
      </c>
      <c r="E66" s="12" t="str">
        <f>IFERROR((E64*2)/F65, "")</f>
        <v/>
      </c>
      <c r="F66" s="12" t="str">
        <f>IFERROR((F64*3)/F65, "")</f>
        <v/>
      </c>
      <c r="G66" s="12" t="str">
        <f>IFERROR((G64*4)/F65, "")</f>
        <v/>
      </c>
      <c r="H66" s="50" t="str">
        <f>IF(H64&lt;&gt;0, SUM(D66:G66), "")</f>
        <v/>
      </c>
      <c r="I66" s="166"/>
    </row>
    <row r="67" spans="2:9" ht="45" x14ac:dyDescent="0.25">
      <c r="B67" s="147" t="s">
        <v>356</v>
      </c>
      <c r="C67" s="99" t="s">
        <v>431</v>
      </c>
      <c r="D67" s="82"/>
      <c r="E67" s="82"/>
      <c r="F67" s="82"/>
      <c r="G67" s="82"/>
      <c r="H67" s="81">
        <f t="shared" ref="H67:H88" si="8">COUNTIF(D67:G67,"x")</f>
        <v>0</v>
      </c>
      <c r="I67" s="81" t="str">
        <f t="shared" si="1"/>
        <v>Pa plotesuar</v>
      </c>
    </row>
    <row r="68" spans="2:9" ht="75" x14ac:dyDescent="0.25">
      <c r="B68" s="147"/>
      <c r="C68" s="99" t="s">
        <v>432</v>
      </c>
      <c r="D68" s="82"/>
      <c r="E68" s="82"/>
      <c r="F68" s="82"/>
      <c r="G68" s="82"/>
      <c r="H68" s="81">
        <f t="shared" si="8"/>
        <v>0</v>
      </c>
      <c r="I68" s="81" t="str">
        <f t="shared" ref="I68:I106" si="9">IF(H68=1,"Ok",IF(H68&gt;1,"Gabim","Pa plotesuar"))</f>
        <v>Pa plotesuar</v>
      </c>
    </row>
    <row r="69" spans="2:9" ht="45" x14ac:dyDescent="0.25">
      <c r="B69" s="147"/>
      <c r="C69" s="99" t="s">
        <v>433</v>
      </c>
      <c r="D69" s="82"/>
      <c r="E69" s="82"/>
      <c r="F69" s="82"/>
      <c r="G69" s="82"/>
      <c r="H69" s="81">
        <f t="shared" si="8"/>
        <v>0</v>
      </c>
      <c r="I69" s="81" t="str">
        <f t="shared" si="9"/>
        <v>Pa plotesuar</v>
      </c>
    </row>
    <row r="70" spans="2:9" ht="60" x14ac:dyDescent="0.3">
      <c r="B70" s="147"/>
      <c r="C70" s="21" t="s">
        <v>434</v>
      </c>
      <c r="D70" s="82"/>
      <c r="E70" s="82"/>
      <c r="F70" s="82"/>
      <c r="G70" s="82"/>
      <c r="H70" s="81">
        <f t="shared" si="8"/>
        <v>0</v>
      </c>
      <c r="I70" s="81" t="str">
        <f t="shared" si="9"/>
        <v>Pa plotesuar</v>
      </c>
    </row>
    <row r="71" spans="2:9" ht="30" x14ac:dyDescent="0.25">
      <c r="B71" s="147"/>
      <c r="C71" s="99" t="s">
        <v>435</v>
      </c>
      <c r="D71" s="82"/>
      <c r="E71" s="82"/>
      <c r="F71" s="82"/>
      <c r="G71" s="82"/>
      <c r="H71" s="81">
        <f t="shared" si="8"/>
        <v>0</v>
      </c>
      <c r="I71" s="81" t="str">
        <f t="shared" si="9"/>
        <v>Pa plotesuar</v>
      </c>
    </row>
    <row r="72" spans="2:9" ht="30" x14ac:dyDescent="0.25">
      <c r="B72" s="147"/>
      <c r="C72" s="99" t="s">
        <v>436</v>
      </c>
      <c r="D72" s="82"/>
      <c r="E72" s="82"/>
      <c r="F72" s="82"/>
      <c r="G72" s="82"/>
      <c r="H72" s="80">
        <f t="shared" si="8"/>
        <v>0</v>
      </c>
      <c r="I72" s="80" t="str">
        <f t="shared" si="9"/>
        <v>Pa plotesuar</v>
      </c>
    </row>
    <row r="73" spans="2:9" ht="30" x14ac:dyDescent="0.25">
      <c r="B73" s="147"/>
      <c r="C73" s="139" t="s">
        <v>437</v>
      </c>
      <c r="D73" s="172"/>
      <c r="E73" s="172"/>
      <c r="F73" s="172"/>
      <c r="G73" s="172"/>
      <c r="H73" s="167">
        <f t="shared" si="8"/>
        <v>0</v>
      </c>
      <c r="I73" s="167" t="str">
        <f t="shared" si="9"/>
        <v>Pa plotesuar</v>
      </c>
    </row>
    <row r="74" spans="2:9" x14ac:dyDescent="0.25">
      <c r="B74" s="147"/>
      <c r="C74" s="137" t="s">
        <v>205</v>
      </c>
      <c r="D74" s="172"/>
      <c r="E74" s="172"/>
      <c r="F74" s="172"/>
      <c r="G74" s="172"/>
      <c r="H74" s="167">
        <f t="shared" si="8"/>
        <v>0</v>
      </c>
      <c r="I74" s="167" t="str">
        <f t="shared" si="9"/>
        <v>Pa plotesuar</v>
      </c>
    </row>
    <row r="75" spans="2:9" x14ac:dyDescent="0.25">
      <c r="B75" s="147"/>
      <c r="C75" s="138" t="s">
        <v>206</v>
      </c>
      <c r="D75" s="172"/>
      <c r="E75" s="172"/>
      <c r="F75" s="172"/>
      <c r="G75" s="172"/>
      <c r="H75" s="167">
        <f t="shared" si="8"/>
        <v>0</v>
      </c>
      <c r="I75" s="167" t="str">
        <f t="shared" si="9"/>
        <v>Pa plotesuar</v>
      </c>
    </row>
    <row r="76" spans="2:9" ht="45" x14ac:dyDescent="0.25">
      <c r="B76" s="147"/>
      <c r="C76" s="99" t="s">
        <v>438</v>
      </c>
      <c r="D76" s="82"/>
      <c r="E76" s="82"/>
      <c r="F76" s="82"/>
      <c r="G76" s="82"/>
      <c r="H76" s="81">
        <f t="shared" si="8"/>
        <v>0</v>
      </c>
      <c r="I76" s="81" t="str">
        <f t="shared" si="9"/>
        <v>Pa plotesuar</v>
      </c>
    </row>
    <row r="77" spans="2:9" ht="45" x14ac:dyDescent="0.25">
      <c r="B77" s="147"/>
      <c r="C77" s="99" t="s">
        <v>439</v>
      </c>
      <c r="D77" s="82"/>
      <c r="E77" s="82"/>
      <c r="F77" s="82"/>
      <c r="G77" s="82"/>
      <c r="H77" s="81">
        <f t="shared" si="8"/>
        <v>0</v>
      </c>
      <c r="I77" s="81" t="str">
        <f t="shared" si="9"/>
        <v>Pa plotesuar</v>
      </c>
    </row>
    <row r="78" spans="2:9" ht="45" x14ac:dyDescent="0.25">
      <c r="B78" s="147"/>
      <c r="C78" s="78" t="s">
        <v>440</v>
      </c>
      <c r="D78" s="82"/>
      <c r="E78" s="82"/>
      <c r="F78" s="82"/>
      <c r="G78" s="82"/>
      <c r="H78" s="81">
        <f t="shared" si="8"/>
        <v>0</v>
      </c>
      <c r="I78" s="81" t="str">
        <f t="shared" si="9"/>
        <v>Pa plotesuar</v>
      </c>
    </row>
    <row r="79" spans="2:9" ht="45" x14ac:dyDescent="0.25">
      <c r="B79" s="147"/>
      <c r="C79" s="99" t="s">
        <v>441</v>
      </c>
      <c r="D79" s="82"/>
      <c r="E79" s="82"/>
      <c r="F79" s="82"/>
      <c r="G79" s="82"/>
      <c r="H79" s="81">
        <f t="shared" si="8"/>
        <v>0</v>
      </c>
      <c r="I79" s="81" t="str">
        <f t="shared" si="9"/>
        <v>Pa plotesuar</v>
      </c>
    </row>
    <row r="80" spans="2:9" ht="45" x14ac:dyDescent="0.25">
      <c r="B80" s="147"/>
      <c r="C80" s="99" t="s">
        <v>442</v>
      </c>
      <c r="D80" s="82"/>
      <c r="E80" s="82"/>
      <c r="F80" s="82"/>
      <c r="G80" s="82"/>
      <c r="H80" s="81">
        <f t="shared" si="8"/>
        <v>0</v>
      </c>
      <c r="I80" s="81" t="str">
        <f t="shared" si="9"/>
        <v>Pa plotesuar</v>
      </c>
    </row>
    <row r="81" spans="2:9" ht="45" x14ac:dyDescent="0.25">
      <c r="B81" s="147"/>
      <c r="C81" s="99" t="s">
        <v>443</v>
      </c>
      <c r="D81" s="82"/>
      <c r="E81" s="82"/>
      <c r="F81" s="82"/>
      <c r="G81" s="82"/>
      <c r="H81" s="81">
        <f t="shared" si="8"/>
        <v>0</v>
      </c>
      <c r="I81" s="81" t="str">
        <f t="shared" si="9"/>
        <v>Pa plotesuar</v>
      </c>
    </row>
    <row r="82" spans="2:9" ht="30" x14ac:dyDescent="0.25">
      <c r="B82" s="147"/>
      <c r="C82" s="99" t="s">
        <v>444</v>
      </c>
      <c r="D82" s="82"/>
      <c r="E82" s="82"/>
      <c r="F82" s="82"/>
      <c r="G82" s="82"/>
      <c r="H82" s="81">
        <f t="shared" si="8"/>
        <v>0</v>
      </c>
      <c r="I82" s="81" t="str">
        <f t="shared" si="9"/>
        <v>Pa plotesuar</v>
      </c>
    </row>
    <row r="83" spans="2:9" ht="30" x14ac:dyDescent="0.25">
      <c r="B83" s="147"/>
      <c r="C83" s="99" t="s">
        <v>445</v>
      </c>
      <c r="D83" s="82"/>
      <c r="E83" s="82"/>
      <c r="F83" s="82"/>
      <c r="G83" s="82"/>
      <c r="H83" s="81">
        <f t="shared" si="8"/>
        <v>0</v>
      </c>
      <c r="I83" s="81" t="str">
        <f t="shared" si="9"/>
        <v>Pa plotesuar</v>
      </c>
    </row>
    <row r="84" spans="2:9" ht="30" x14ac:dyDescent="0.25">
      <c r="B84" s="147"/>
      <c r="C84" s="99" t="s">
        <v>446</v>
      </c>
      <c r="D84" s="82"/>
      <c r="E84" s="82"/>
      <c r="F84" s="82"/>
      <c r="G84" s="82"/>
      <c r="H84" s="81">
        <f t="shared" si="8"/>
        <v>0</v>
      </c>
      <c r="I84" s="81" t="str">
        <f t="shared" si="9"/>
        <v>Pa plotesuar</v>
      </c>
    </row>
    <row r="85" spans="2:9" ht="60" x14ac:dyDescent="0.25">
      <c r="B85" s="147"/>
      <c r="C85" s="99" t="s">
        <v>447</v>
      </c>
      <c r="D85" s="82"/>
      <c r="E85" s="82"/>
      <c r="F85" s="82"/>
      <c r="G85" s="82"/>
      <c r="H85" s="81">
        <f t="shared" si="8"/>
        <v>0</v>
      </c>
      <c r="I85" s="81" t="str">
        <f t="shared" si="9"/>
        <v>Pa plotesuar</v>
      </c>
    </row>
    <row r="86" spans="2:9" ht="90" x14ac:dyDescent="0.3">
      <c r="B86" s="147"/>
      <c r="C86" s="21" t="s">
        <v>448</v>
      </c>
      <c r="D86" s="82"/>
      <c r="E86" s="82"/>
      <c r="F86" s="82"/>
      <c r="G86" s="82"/>
      <c r="H86" s="81">
        <f t="shared" si="8"/>
        <v>0</v>
      </c>
      <c r="I86" s="81" t="str">
        <f t="shared" si="9"/>
        <v>Pa plotesuar</v>
      </c>
    </row>
    <row r="87" spans="2:9" ht="45" x14ac:dyDescent="0.25">
      <c r="B87" s="147"/>
      <c r="C87" s="99" t="s">
        <v>449</v>
      </c>
      <c r="D87" s="82"/>
      <c r="E87" s="82"/>
      <c r="F87" s="82"/>
      <c r="G87" s="82"/>
      <c r="H87" s="81">
        <f t="shared" si="8"/>
        <v>0</v>
      </c>
      <c r="I87" s="81" t="str">
        <f t="shared" si="9"/>
        <v>Pa plotesuar</v>
      </c>
    </row>
    <row r="88" spans="2:9" ht="45" x14ac:dyDescent="0.3">
      <c r="B88" s="147"/>
      <c r="C88" s="21" t="s">
        <v>450</v>
      </c>
      <c r="D88" s="82"/>
      <c r="E88" s="82"/>
      <c r="F88" s="82"/>
      <c r="G88" s="82"/>
      <c r="H88" s="81">
        <f t="shared" si="8"/>
        <v>0</v>
      </c>
      <c r="I88" s="81" t="str">
        <f t="shared" si="9"/>
        <v>Pa plotesuar</v>
      </c>
    </row>
    <row r="89" spans="2:9" x14ac:dyDescent="0.25">
      <c r="B89" s="78" t="s">
        <v>117</v>
      </c>
      <c r="C89" s="9">
        <f>D90</f>
        <v>0</v>
      </c>
      <c r="D89" s="80">
        <f>COUNTIF(D67:D88,"x")</f>
        <v>0</v>
      </c>
      <c r="E89" s="80">
        <f>COUNTIF(E67:E88,"x")</f>
        <v>0</v>
      </c>
      <c r="F89" s="80">
        <f>COUNTIF(F67:F88,"x")</f>
        <v>0</v>
      </c>
      <c r="G89" s="80">
        <f>COUNTIF(G67:G88,"x")</f>
        <v>0</v>
      </c>
      <c r="H89" s="49">
        <f>SUM(H67:H88)*4</f>
        <v>0</v>
      </c>
      <c r="I89" s="30" t="s">
        <v>408</v>
      </c>
    </row>
    <row r="90" spans="2:9" ht="15.75" x14ac:dyDescent="0.3">
      <c r="B90" s="78" t="s">
        <v>118</v>
      </c>
      <c r="C90" s="11" t="str">
        <f>IFERROR(SUM(D89*1+E89*2+F89*3+G89*4)/H89, "")</f>
        <v/>
      </c>
      <c r="D90" s="28">
        <f>D89*1+E89*2+F89*3+G89*4</f>
        <v>0</v>
      </c>
      <c r="E90" s="4" t="s">
        <v>227</v>
      </c>
      <c r="F90" s="52">
        <f>H89</f>
        <v>0</v>
      </c>
      <c r="G90" s="127" t="s">
        <v>228</v>
      </c>
      <c r="H90" s="32"/>
      <c r="I90" s="165"/>
    </row>
    <row r="91" spans="2:9" ht="15.75" x14ac:dyDescent="0.3">
      <c r="B91" s="83" t="s">
        <v>119</v>
      </c>
      <c r="C91" s="10" t="str">
        <f>IF(C90&lt;51%,"Dobet",IF(AND(C90&lt;75%,C90&gt;50%),"Mjaftueshem",IF(AND(C90&lt;90%,C90&gt;74%),"Mire",IF(AND(C90&lt;=100%,C90&gt;89%),"Shume Mire", ""))))</f>
        <v/>
      </c>
      <c r="D91" s="12" t="str">
        <f>IFERROR((D89*1)/F90, "")</f>
        <v/>
      </c>
      <c r="E91" s="12" t="str">
        <f>IFERROR((E89*2)/F90, "")</f>
        <v/>
      </c>
      <c r="F91" s="12" t="str">
        <f>IFERROR((F89*3)/F90, "")</f>
        <v/>
      </c>
      <c r="G91" s="12" t="str">
        <f>IFERROR((G89*4)/F90, "")</f>
        <v/>
      </c>
      <c r="H91" s="50" t="str">
        <f>IF(H89&lt;&gt;0, SUM(D91:G91), "")</f>
        <v/>
      </c>
      <c r="I91" s="166"/>
    </row>
    <row r="92" spans="2:9" ht="45" x14ac:dyDescent="0.25">
      <c r="B92" s="147" t="s">
        <v>307</v>
      </c>
      <c r="C92" s="99" t="s">
        <v>451</v>
      </c>
      <c r="D92" s="82"/>
      <c r="E92" s="82"/>
      <c r="F92" s="82"/>
      <c r="G92" s="82"/>
      <c r="H92" s="81">
        <f t="shared" ref="H92:H96" si="10">COUNTIF(D92:G92,"x")</f>
        <v>0</v>
      </c>
      <c r="I92" s="81" t="str">
        <f t="shared" si="9"/>
        <v>Pa plotesuar</v>
      </c>
    </row>
    <row r="93" spans="2:9" ht="45" x14ac:dyDescent="0.25">
      <c r="B93" s="147"/>
      <c r="C93" s="99" t="s">
        <v>452</v>
      </c>
      <c r="D93" s="82"/>
      <c r="E93" s="82"/>
      <c r="F93" s="82"/>
      <c r="G93" s="82"/>
      <c r="H93" s="81">
        <f t="shared" si="10"/>
        <v>0</v>
      </c>
      <c r="I93" s="81" t="str">
        <f t="shared" si="9"/>
        <v>Pa plotesuar</v>
      </c>
    </row>
    <row r="94" spans="2:9" ht="30" x14ac:dyDescent="0.25">
      <c r="B94" s="147"/>
      <c r="C94" s="99" t="s">
        <v>453</v>
      </c>
      <c r="D94" s="82"/>
      <c r="E94" s="82"/>
      <c r="F94" s="82"/>
      <c r="G94" s="82"/>
      <c r="H94" s="81">
        <f t="shared" si="10"/>
        <v>0</v>
      </c>
      <c r="I94" s="81" t="str">
        <f t="shared" si="9"/>
        <v>Pa plotesuar</v>
      </c>
    </row>
    <row r="95" spans="2:9" ht="45" x14ac:dyDescent="0.25">
      <c r="B95" s="147"/>
      <c r="C95" s="99" t="s">
        <v>376</v>
      </c>
      <c r="D95" s="82"/>
      <c r="E95" s="82"/>
      <c r="F95" s="82"/>
      <c r="G95" s="82"/>
      <c r="H95" s="81">
        <f t="shared" si="10"/>
        <v>0</v>
      </c>
      <c r="I95" s="81" t="str">
        <f t="shared" si="9"/>
        <v>Pa plotesuar</v>
      </c>
    </row>
    <row r="96" spans="2:9" ht="30" x14ac:dyDescent="0.25">
      <c r="B96" s="147"/>
      <c r="C96" s="99" t="s">
        <v>377</v>
      </c>
      <c r="D96" s="82"/>
      <c r="E96" s="82"/>
      <c r="F96" s="82"/>
      <c r="G96" s="82"/>
      <c r="H96" s="81">
        <f t="shared" si="10"/>
        <v>0</v>
      </c>
      <c r="I96" s="81" t="str">
        <f t="shared" si="9"/>
        <v>Pa plotesuar</v>
      </c>
    </row>
    <row r="97" spans="2:14" x14ac:dyDescent="0.25">
      <c r="B97" s="78" t="s">
        <v>117</v>
      </c>
      <c r="C97" s="9">
        <f>D97</f>
        <v>0</v>
      </c>
      <c r="D97" s="80">
        <f>COUNTIF(D92:D96,"x")</f>
        <v>0</v>
      </c>
      <c r="E97" s="80">
        <f t="shared" ref="E97:G97" si="11">COUNTIF(E92:E96,"x")</f>
        <v>0</v>
      </c>
      <c r="F97" s="80">
        <f t="shared" si="11"/>
        <v>0</v>
      </c>
      <c r="G97" s="80">
        <f t="shared" si="11"/>
        <v>0</v>
      </c>
      <c r="H97" s="49">
        <f>SUM(H92:H96)*4</f>
        <v>0</v>
      </c>
      <c r="I97" s="30" t="s">
        <v>234</v>
      </c>
    </row>
    <row r="98" spans="2:14" ht="15.75" x14ac:dyDescent="0.3">
      <c r="B98" s="78" t="s">
        <v>118</v>
      </c>
      <c r="C98" s="11" t="str">
        <f>IFERROR(SUM(D97*1+E97*2+F97*3+G97*4)/H97, "")</f>
        <v/>
      </c>
      <c r="D98" s="28">
        <f>D97*1+E97*2+F97*3+G97*4</f>
        <v>0</v>
      </c>
      <c r="E98" s="4" t="s">
        <v>230</v>
      </c>
      <c r="F98" s="52">
        <f>H97</f>
        <v>0</v>
      </c>
      <c r="G98" s="127" t="s">
        <v>235</v>
      </c>
      <c r="H98" s="32"/>
      <c r="I98" s="165"/>
    </row>
    <row r="99" spans="2:14" ht="15.75" x14ac:dyDescent="0.3">
      <c r="B99" s="83" t="s">
        <v>119</v>
      </c>
      <c r="C99" s="10" t="str">
        <f>IF(C98&lt;51%,"Dobet",IF(AND(C98&lt;75%,C98&gt;50%),"Mjaftueshem",IF(AND(C98&lt;90%,C98&gt;74%),"Mire",IF(AND(C98&lt;=100%,C98&gt;89%),"Shume Mire", ""))))</f>
        <v/>
      </c>
      <c r="D99" s="12" t="str">
        <f>IFERROR((D97*1)/F98, "")</f>
        <v/>
      </c>
      <c r="E99" s="12" t="str">
        <f>IFERROR((E97*2)/F98, "")</f>
        <v/>
      </c>
      <c r="F99" s="12" t="str">
        <f>IFERROR((F97*3)/F98, "")</f>
        <v/>
      </c>
      <c r="G99" s="12" t="str">
        <f>IFERROR((G97*4)/F98, "")</f>
        <v/>
      </c>
      <c r="H99" s="50" t="str">
        <f>IF(H97&lt;&gt;0, SUM(D99:G99), "")</f>
        <v/>
      </c>
      <c r="I99" s="166"/>
    </row>
    <row r="100" spans="2:14" ht="45" x14ac:dyDescent="0.25">
      <c r="B100" s="150" t="s">
        <v>306</v>
      </c>
      <c r="C100" s="99" t="s">
        <v>378</v>
      </c>
      <c r="D100" s="82"/>
      <c r="E100" s="82"/>
      <c r="F100" s="82"/>
      <c r="G100" s="82"/>
      <c r="H100" s="81">
        <f t="shared" ref="H100:H106" si="12">COUNTIF(D100:G100,"x")</f>
        <v>0</v>
      </c>
      <c r="I100" s="81" t="str">
        <f t="shared" si="9"/>
        <v>Pa plotesuar</v>
      </c>
    </row>
    <row r="101" spans="2:14" ht="45" x14ac:dyDescent="0.25">
      <c r="B101" s="150"/>
      <c r="C101" s="99" t="s">
        <v>379</v>
      </c>
      <c r="D101" s="82"/>
      <c r="E101" s="82"/>
      <c r="F101" s="82"/>
      <c r="G101" s="82"/>
      <c r="H101" s="81">
        <f t="shared" si="12"/>
        <v>0</v>
      </c>
      <c r="I101" s="81" t="str">
        <f t="shared" si="9"/>
        <v>Pa plotesuar</v>
      </c>
    </row>
    <row r="102" spans="2:14" ht="45" x14ac:dyDescent="0.25">
      <c r="B102" s="150"/>
      <c r="C102" s="99" t="s">
        <v>380</v>
      </c>
      <c r="D102" s="82"/>
      <c r="E102" s="82"/>
      <c r="F102" s="82"/>
      <c r="G102" s="82"/>
      <c r="H102" s="81">
        <f t="shared" si="12"/>
        <v>0</v>
      </c>
      <c r="I102" s="81" t="str">
        <f t="shared" si="9"/>
        <v>Pa plotesuar</v>
      </c>
    </row>
    <row r="103" spans="2:14" ht="45" x14ac:dyDescent="0.25">
      <c r="B103" s="150"/>
      <c r="C103" s="99" t="s">
        <v>381</v>
      </c>
      <c r="D103" s="82"/>
      <c r="E103" s="82"/>
      <c r="F103" s="82"/>
      <c r="G103" s="82"/>
      <c r="H103" s="81">
        <f t="shared" si="12"/>
        <v>0</v>
      </c>
      <c r="I103" s="81" t="str">
        <f t="shared" si="9"/>
        <v>Pa plotesuar</v>
      </c>
    </row>
    <row r="104" spans="2:14" ht="45" x14ac:dyDescent="0.25">
      <c r="B104" s="150"/>
      <c r="C104" s="99" t="s">
        <v>382</v>
      </c>
      <c r="D104" s="82"/>
      <c r="E104" s="82"/>
      <c r="F104" s="82"/>
      <c r="G104" s="82"/>
      <c r="H104" s="81">
        <f t="shared" si="12"/>
        <v>0</v>
      </c>
      <c r="I104" s="81" t="str">
        <f t="shared" si="9"/>
        <v>Pa plotesuar</v>
      </c>
    </row>
    <row r="105" spans="2:14" ht="30" x14ac:dyDescent="0.25">
      <c r="B105" s="150"/>
      <c r="C105" s="99" t="s">
        <v>383</v>
      </c>
      <c r="D105" s="82"/>
      <c r="E105" s="82"/>
      <c r="F105" s="82"/>
      <c r="G105" s="82"/>
      <c r="H105" s="81">
        <f t="shared" si="12"/>
        <v>0</v>
      </c>
      <c r="I105" s="81" t="str">
        <f t="shared" si="9"/>
        <v>Pa plotesuar</v>
      </c>
    </row>
    <row r="106" spans="2:14" ht="45" x14ac:dyDescent="0.25">
      <c r="B106" s="150"/>
      <c r="C106" s="99" t="s">
        <v>384</v>
      </c>
      <c r="D106" s="82"/>
      <c r="E106" s="82"/>
      <c r="F106" s="82"/>
      <c r="G106" s="82"/>
      <c r="H106" s="81">
        <f t="shared" si="12"/>
        <v>0</v>
      </c>
      <c r="I106" s="81" t="str">
        <f t="shared" si="9"/>
        <v>Pa plotesuar</v>
      </c>
    </row>
    <row r="107" spans="2:14" ht="15.75" x14ac:dyDescent="0.3">
      <c r="B107" s="78" t="s">
        <v>117</v>
      </c>
      <c r="C107" s="10">
        <f>D108</f>
        <v>0</v>
      </c>
      <c r="D107" s="81">
        <f>COUNTIF(D100:D106,"x")</f>
        <v>0</v>
      </c>
      <c r="E107" s="81">
        <f t="shared" ref="E107:G107" si="13">COUNTIF(E100:E106,"x")</f>
        <v>0</v>
      </c>
      <c r="F107" s="81">
        <f t="shared" si="13"/>
        <v>0</v>
      </c>
      <c r="G107" s="81">
        <f t="shared" si="13"/>
        <v>0</v>
      </c>
      <c r="H107" s="49">
        <f>SUM(H100:H106)*4</f>
        <v>0</v>
      </c>
      <c r="I107" s="32" t="s">
        <v>409</v>
      </c>
      <c r="N107" s="15" t="s">
        <v>117</v>
      </c>
    </row>
    <row r="108" spans="2:14" ht="15.75" x14ac:dyDescent="0.3">
      <c r="B108" s="78" t="s">
        <v>118</v>
      </c>
      <c r="C108" s="11" t="str">
        <f>IFERROR(SUM(D107*1+E107*2+F107*3+G107*4)/H107, "")</f>
        <v/>
      </c>
      <c r="D108" s="29">
        <f>D107*1+E107*2+F107*3+G107*4</f>
        <v>0</v>
      </c>
      <c r="E108" s="16" t="s">
        <v>227</v>
      </c>
      <c r="F108" s="55">
        <f>H107</f>
        <v>0</v>
      </c>
      <c r="G108" s="124" t="s">
        <v>228</v>
      </c>
      <c r="H108" s="32"/>
      <c r="I108" s="148"/>
      <c r="N108" s="15" t="s">
        <v>118</v>
      </c>
    </row>
    <row r="109" spans="2:14" ht="15.75" x14ac:dyDescent="0.3">
      <c r="B109" s="83" t="s">
        <v>119</v>
      </c>
      <c r="C109" s="10" t="str">
        <f>IF(C108&lt;51%,"Dobet",IF(AND(C108&lt;75%,C108&gt;50%),"Mjaftueshem",IF(AND(C108&lt;90%,C108&gt;74%),"Mire",IF(AND(C108&lt;=100%,C108&gt;89%),"Shume Mire", ""))))</f>
        <v/>
      </c>
      <c r="D109" s="12" t="str">
        <f>IFERROR((D107*1)/F108, "")</f>
        <v/>
      </c>
      <c r="E109" s="12" t="str">
        <f>IFERROR((E107*2)/F108, "")</f>
        <v/>
      </c>
      <c r="F109" s="12" t="str">
        <f>IFERROR((F107*3)/F108, "")</f>
        <v/>
      </c>
      <c r="G109" s="12" t="str">
        <f>IFERROR((G107*4)/F108, "")</f>
        <v/>
      </c>
      <c r="H109" s="50" t="str">
        <f>IF(H107&lt;&gt;0, SUM(D109:G109), "")</f>
        <v/>
      </c>
      <c r="I109" s="149"/>
      <c r="N109" s="79" t="s">
        <v>119</v>
      </c>
    </row>
    <row r="110" spans="2:14" ht="15.75" x14ac:dyDescent="0.3">
      <c r="B110" s="44"/>
      <c r="C110" s="6"/>
    </row>
    <row r="111" spans="2:14" x14ac:dyDescent="0.25">
      <c r="B111" s="44"/>
      <c r="C111" s="19"/>
    </row>
    <row r="112" spans="2:14" ht="15.75" x14ac:dyDescent="0.3">
      <c r="B112" s="44"/>
      <c r="C112" s="48" t="s">
        <v>285</v>
      </c>
      <c r="D112" s="162" t="s">
        <v>119</v>
      </c>
      <c r="E112" s="162"/>
    </row>
    <row r="113" spans="2:8" ht="15.75" x14ac:dyDescent="0.3">
      <c r="B113" s="35" t="s">
        <v>259</v>
      </c>
      <c r="C113" s="53" t="str">
        <f>C17</f>
        <v/>
      </c>
      <c r="D113" s="151" t="str">
        <f t="shared" ref="D113:D119" si="14">IF(C113&lt;51%,"Dobet",IF(AND(C113&lt;75%,C113&gt;50%),"Mjaftueshem",IF(AND(C113&lt;90%,C113&gt;74%),"Mire",IF(AND(C113&lt;=100%,C113&gt;89%),"Shume Mire",""))))</f>
        <v/>
      </c>
      <c r="E113" s="151"/>
    </row>
    <row r="114" spans="2:8" ht="15.75" x14ac:dyDescent="0.3">
      <c r="B114" s="35" t="s">
        <v>260</v>
      </c>
      <c r="C114" s="53" t="str">
        <f>C38</f>
        <v/>
      </c>
      <c r="D114" s="151" t="str">
        <f t="shared" si="14"/>
        <v/>
      </c>
      <c r="E114" s="151"/>
    </row>
    <row r="115" spans="2:8" ht="15.75" x14ac:dyDescent="0.3">
      <c r="B115" s="35" t="s">
        <v>261</v>
      </c>
      <c r="C115" s="53" t="str">
        <f>C53</f>
        <v/>
      </c>
      <c r="D115" s="151" t="str">
        <f t="shared" si="14"/>
        <v/>
      </c>
      <c r="E115" s="151"/>
    </row>
    <row r="116" spans="2:8" ht="15.75" x14ac:dyDescent="0.3">
      <c r="B116" s="35" t="s">
        <v>262</v>
      </c>
      <c r="C116" s="53" t="str">
        <f>C65</f>
        <v/>
      </c>
      <c r="D116" s="151" t="str">
        <f t="shared" si="14"/>
        <v/>
      </c>
      <c r="E116" s="151"/>
    </row>
    <row r="117" spans="2:8" ht="15.75" x14ac:dyDescent="0.3">
      <c r="B117" s="35" t="s">
        <v>263</v>
      </c>
      <c r="C117" s="53" t="str">
        <f>C90</f>
        <v/>
      </c>
      <c r="D117" s="151" t="str">
        <f t="shared" si="14"/>
        <v/>
      </c>
      <c r="E117" s="151"/>
    </row>
    <row r="118" spans="2:8" ht="15.75" x14ac:dyDescent="0.3">
      <c r="B118" s="35" t="s">
        <v>264</v>
      </c>
      <c r="C118" s="53" t="str">
        <f>C98</f>
        <v/>
      </c>
      <c r="D118" s="151" t="str">
        <f t="shared" si="14"/>
        <v/>
      </c>
      <c r="E118" s="151"/>
    </row>
    <row r="119" spans="2:8" ht="15.75" x14ac:dyDescent="0.3">
      <c r="B119" s="35" t="s">
        <v>265</v>
      </c>
      <c r="C119" s="53" t="str">
        <f>C108</f>
        <v/>
      </c>
      <c r="D119" s="151" t="str">
        <f t="shared" si="14"/>
        <v/>
      </c>
      <c r="E119" s="151"/>
    </row>
    <row r="120" spans="2:8" ht="30" x14ac:dyDescent="0.3">
      <c r="B120" s="36" t="s">
        <v>287</v>
      </c>
      <c r="C120" s="58" t="str">
        <f>IFERROR(AVERAGEIF(C113:C119, "&lt;&gt;"), "")</f>
        <v/>
      </c>
      <c r="D120" s="164" t="str">
        <f>IF(C120&lt;51%,"Dobet",IF(AND(C120&lt;75%,C120&gt;50%),"Mjaftueshem",IF(AND(C120&lt;90%,C120&gt;74%),"Mire",IF(AND(C120&lt;=100%,C120&gt;89%),"Shume Mire",""))))</f>
        <v/>
      </c>
      <c r="E120" s="164"/>
      <c r="F120" s="163" t="s">
        <v>292</v>
      </c>
      <c r="G120" s="163"/>
      <c r="H120" s="163"/>
    </row>
    <row r="121" spans="2:8" ht="15.75" x14ac:dyDescent="0.3">
      <c r="B121" s="44"/>
      <c r="C121" s="33"/>
    </row>
    <row r="122" spans="2:8" ht="15.75" x14ac:dyDescent="0.3">
      <c r="B122" s="44"/>
      <c r="C122" s="6"/>
    </row>
    <row r="123" spans="2:8" ht="15.75" x14ac:dyDescent="0.3">
      <c r="B123" s="44"/>
      <c r="C123" s="6"/>
    </row>
    <row r="124" spans="2:8" ht="15.75" x14ac:dyDescent="0.3">
      <c r="B124" s="44"/>
      <c r="C124" s="6"/>
    </row>
    <row r="125" spans="2:8" ht="15.75" x14ac:dyDescent="0.3">
      <c r="B125" s="44"/>
      <c r="C125" s="6"/>
    </row>
    <row r="126" spans="2:8" ht="15.75" x14ac:dyDescent="0.3">
      <c r="B126" s="44"/>
      <c r="C126" s="6"/>
    </row>
    <row r="127" spans="2:8" ht="15.75" x14ac:dyDescent="0.3">
      <c r="B127" s="44"/>
      <c r="C127" s="6"/>
    </row>
    <row r="128" spans="2:8" ht="15.75" x14ac:dyDescent="0.3">
      <c r="B128" s="44"/>
      <c r="C128" s="6"/>
    </row>
    <row r="129" spans="2:3" ht="15.75" x14ac:dyDescent="0.3">
      <c r="B129" s="44"/>
      <c r="C129" s="6"/>
    </row>
    <row r="130" spans="2:3" ht="15.75" x14ac:dyDescent="0.3">
      <c r="B130" s="44"/>
      <c r="C130" s="6"/>
    </row>
    <row r="131" spans="2:3" ht="15.75" x14ac:dyDescent="0.3">
      <c r="B131" s="44"/>
      <c r="C131" s="6"/>
    </row>
    <row r="132" spans="2:3" ht="15.75" x14ac:dyDescent="0.3">
      <c r="B132" s="44"/>
      <c r="C132" s="6"/>
    </row>
    <row r="133" spans="2:3" ht="15.75" x14ac:dyDescent="0.3">
      <c r="B133" s="44"/>
      <c r="C133" s="6"/>
    </row>
    <row r="134" spans="2:3" ht="15.75" x14ac:dyDescent="0.3">
      <c r="B134" s="44"/>
      <c r="C134" s="6"/>
    </row>
    <row r="135" spans="2:3" ht="15.75" x14ac:dyDescent="0.3">
      <c r="B135" s="44"/>
      <c r="C135" s="6"/>
    </row>
    <row r="136" spans="2:3" ht="15.75" x14ac:dyDescent="0.3">
      <c r="B136" s="44"/>
      <c r="C136" s="6"/>
    </row>
    <row r="137" spans="2:3" ht="15.75" x14ac:dyDescent="0.3">
      <c r="B137" s="44"/>
      <c r="C137" s="6"/>
    </row>
    <row r="140" spans="2:3" x14ac:dyDescent="0.25">
      <c r="B140" s="42" t="s">
        <v>11</v>
      </c>
    </row>
    <row r="141" spans="2:3" x14ac:dyDescent="0.25">
      <c r="B141" s="42" t="s">
        <v>12</v>
      </c>
    </row>
    <row r="142" spans="2:3" x14ac:dyDescent="0.25">
      <c r="B142" s="42" t="s">
        <v>13</v>
      </c>
    </row>
    <row r="143" spans="2:3" x14ac:dyDescent="0.25">
      <c r="B143" s="42" t="s">
        <v>14</v>
      </c>
    </row>
  </sheetData>
  <sheetProtection sheet="1" objects="1" scenarios="1" selectLockedCells="1"/>
  <mergeCells count="43">
    <mergeCell ref="D117:E117"/>
    <mergeCell ref="D118:E118"/>
    <mergeCell ref="D119:E119"/>
    <mergeCell ref="D120:E120"/>
    <mergeCell ref="D112:E112"/>
    <mergeCell ref="D113:E113"/>
    <mergeCell ref="D114:E114"/>
    <mergeCell ref="D115:E115"/>
    <mergeCell ref="D116:E116"/>
    <mergeCell ref="G73:G75"/>
    <mergeCell ref="B40:B51"/>
    <mergeCell ref="B4:B5"/>
    <mergeCell ref="C4:C5"/>
    <mergeCell ref="D4:G4"/>
    <mergeCell ref="B19:B36"/>
    <mergeCell ref="D20:D31"/>
    <mergeCell ref="E20:E31"/>
    <mergeCell ref="F20:F31"/>
    <mergeCell ref="G20:G31"/>
    <mergeCell ref="F73:F75"/>
    <mergeCell ref="F120:H120"/>
    <mergeCell ref="B2:I2"/>
    <mergeCell ref="B3:I3"/>
    <mergeCell ref="B6:B15"/>
    <mergeCell ref="H73:H75"/>
    <mergeCell ref="I73:I75"/>
    <mergeCell ref="H4:H5"/>
    <mergeCell ref="I4:I5"/>
    <mergeCell ref="H20:H31"/>
    <mergeCell ref="I20:I31"/>
    <mergeCell ref="E73:E75"/>
    <mergeCell ref="B92:B96"/>
    <mergeCell ref="B55:B63"/>
    <mergeCell ref="B67:B88"/>
    <mergeCell ref="D73:D75"/>
    <mergeCell ref="B100:B106"/>
    <mergeCell ref="I98:I99"/>
    <mergeCell ref="I108:I109"/>
    <mergeCell ref="I17:I18"/>
    <mergeCell ref="I38:I39"/>
    <mergeCell ref="I53:I54"/>
    <mergeCell ref="I65:I66"/>
    <mergeCell ref="I90:I91"/>
  </mergeCells>
  <dataValidations count="1">
    <dataValidation type="list" allowBlank="1" showInputMessage="1" showErrorMessage="1" sqref="D92:G96 D19:G20 D32:G36 D100:G106 D55:G63 D67:G88" xr:uid="{00000000-0002-0000-0100-000000000000}">
      <formula1>"x"</formula1>
    </dataValidation>
  </dataValidations>
  <hyperlinks>
    <hyperlink ref="B140" location="_ftnref1" display="_ftnref1" xr:uid="{00000000-0004-0000-0100-000000000000}"/>
    <hyperlink ref="B141" location="_ftnref2" display="_ftnref2" xr:uid="{00000000-0004-0000-0100-000001000000}"/>
    <hyperlink ref="B142" location="_ftnref3" display="_ftnref3" xr:uid="{00000000-0004-0000-0100-000002000000}"/>
    <hyperlink ref="B143" location="_ftnref4" display="_ftnref4" xr:uid="{00000000-0004-0000-0100-000003000000}"/>
  </hyperlinks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32"/>
  <sheetViews>
    <sheetView showGridLines="0" topLeftCell="A97" workbookViewId="0">
      <selection activeCell="K32" sqref="K32"/>
    </sheetView>
  </sheetViews>
  <sheetFormatPr defaultColWidth="8.7109375" defaultRowHeight="15" x14ac:dyDescent="0.25"/>
  <cols>
    <col min="1" max="1" width="3.5703125" style="1" customWidth="1"/>
    <col min="2" max="2" width="25.42578125" style="40" customWidth="1"/>
    <col min="3" max="3" width="42.5703125" style="7" customWidth="1"/>
    <col min="4" max="7" width="10.5703125" style="19" customWidth="1"/>
    <col min="8" max="8" width="12.28515625" style="19" customWidth="1"/>
    <col min="9" max="9" width="11" style="19" bestFit="1" customWidth="1"/>
    <col min="10" max="16384" width="8.7109375" style="1"/>
  </cols>
  <sheetData>
    <row r="2" spans="2:9" ht="15.75" x14ac:dyDescent="0.25">
      <c r="B2" s="152" t="s">
        <v>15</v>
      </c>
      <c r="C2" s="152"/>
      <c r="D2" s="152"/>
      <c r="E2" s="152"/>
      <c r="F2" s="152"/>
      <c r="G2" s="152"/>
      <c r="H2" s="152"/>
      <c r="I2" s="152"/>
    </row>
    <row r="3" spans="2:9" x14ac:dyDescent="0.25">
      <c r="B3" s="155" t="s">
        <v>16</v>
      </c>
      <c r="C3" s="155"/>
      <c r="D3" s="155"/>
      <c r="E3" s="155"/>
      <c r="F3" s="155"/>
      <c r="G3" s="155"/>
      <c r="H3" s="155"/>
      <c r="I3" s="155"/>
    </row>
    <row r="4" spans="2:9" x14ac:dyDescent="0.25">
      <c r="B4" s="158" t="s">
        <v>2</v>
      </c>
      <c r="C4" s="158" t="s">
        <v>3</v>
      </c>
      <c r="D4" s="160" t="s">
        <v>4</v>
      </c>
      <c r="E4" s="160"/>
      <c r="F4" s="160"/>
      <c r="G4" s="160"/>
      <c r="H4" s="168" t="s">
        <v>241</v>
      </c>
      <c r="I4" s="168" t="s">
        <v>26</v>
      </c>
    </row>
    <row r="5" spans="2:9" x14ac:dyDescent="0.25">
      <c r="B5" s="158"/>
      <c r="C5" s="158"/>
      <c r="D5" s="2">
        <v>1</v>
      </c>
      <c r="E5" s="2">
        <v>2</v>
      </c>
      <c r="F5" s="2">
        <v>3</v>
      </c>
      <c r="G5" s="2">
        <v>4</v>
      </c>
      <c r="H5" s="168"/>
      <c r="I5" s="168"/>
    </row>
    <row r="6" spans="2:9" ht="90" x14ac:dyDescent="0.25">
      <c r="B6" s="177" t="s">
        <v>308</v>
      </c>
      <c r="C6" s="85" t="s">
        <v>81</v>
      </c>
      <c r="D6" s="82"/>
      <c r="E6" s="82"/>
      <c r="F6" s="82"/>
      <c r="G6" s="82"/>
      <c r="H6" s="80">
        <f>COUNTIF(D6:G6,"x")</f>
        <v>0</v>
      </c>
      <c r="I6" s="81" t="str">
        <f t="shared" ref="I6:I66" si="0">IF(H6=1,"Ok",IF(H6&gt;1,"Gabim","Pa plotesuar"))</f>
        <v>Pa plotesuar</v>
      </c>
    </row>
    <row r="7" spans="2:9" ht="45" x14ac:dyDescent="0.25">
      <c r="B7" s="177"/>
      <c r="C7" s="85" t="s">
        <v>82</v>
      </c>
      <c r="D7" s="82"/>
      <c r="E7" s="82"/>
      <c r="F7" s="82"/>
      <c r="G7" s="82"/>
      <c r="H7" s="80">
        <f t="shared" ref="H7:H67" si="1">COUNTIF(D7:G7,"x")</f>
        <v>0</v>
      </c>
      <c r="I7" s="81" t="str">
        <f t="shared" si="0"/>
        <v>Pa plotesuar</v>
      </c>
    </row>
    <row r="8" spans="2:9" ht="45" x14ac:dyDescent="0.25">
      <c r="B8" s="177"/>
      <c r="C8" s="85" t="s">
        <v>83</v>
      </c>
      <c r="D8" s="82"/>
      <c r="E8" s="82"/>
      <c r="F8" s="82"/>
      <c r="G8" s="82"/>
      <c r="H8" s="80">
        <f t="shared" si="1"/>
        <v>0</v>
      </c>
      <c r="I8" s="81" t="str">
        <f t="shared" si="0"/>
        <v>Pa plotesuar</v>
      </c>
    </row>
    <row r="9" spans="2:9" ht="45" x14ac:dyDescent="0.25">
      <c r="B9" s="177"/>
      <c r="C9" s="85" t="s">
        <v>84</v>
      </c>
      <c r="D9" s="82"/>
      <c r="E9" s="82"/>
      <c r="F9" s="82"/>
      <c r="G9" s="82"/>
      <c r="H9" s="80">
        <f t="shared" si="1"/>
        <v>0</v>
      </c>
      <c r="I9" s="81" t="str">
        <f t="shared" si="0"/>
        <v>Pa plotesuar</v>
      </c>
    </row>
    <row r="10" spans="2:9" ht="30" x14ac:dyDescent="0.25">
      <c r="B10" s="177"/>
      <c r="C10" s="85" t="s">
        <v>85</v>
      </c>
      <c r="D10" s="82"/>
      <c r="E10" s="82"/>
      <c r="F10" s="82"/>
      <c r="G10" s="82"/>
      <c r="H10" s="80">
        <f t="shared" si="1"/>
        <v>0</v>
      </c>
      <c r="I10" s="81" t="str">
        <f t="shared" si="0"/>
        <v>Pa plotesuar</v>
      </c>
    </row>
    <row r="11" spans="2:9" x14ac:dyDescent="0.25">
      <c r="B11" s="85" t="s">
        <v>117</v>
      </c>
      <c r="C11" s="9">
        <f>D12</f>
        <v>0</v>
      </c>
      <c r="D11" s="80">
        <f>COUNTIF(D6:D10,"x")</f>
        <v>0</v>
      </c>
      <c r="E11" s="80">
        <f t="shared" ref="E11:G11" si="2">COUNTIF(E6:E10,"x")</f>
        <v>0</v>
      </c>
      <c r="F11" s="80">
        <f t="shared" si="2"/>
        <v>0</v>
      </c>
      <c r="G11" s="80">
        <f t="shared" si="2"/>
        <v>0</v>
      </c>
      <c r="H11" s="49">
        <f>SUM(H6:H10)*4</f>
        <v>0</v>
      </c>
      <c r="I11" s="30" t="s">
        <v>234</v>
      </c>
    </row>
    <row r="12" spans="2:9" ht="15.75" x14ac:dyDescent="0.3">
      <c r="B12" s="85" t="s">
        <v>118</v>
      </c>
      <c r="C12" s="11" t="str">
        <f>IFERROR(SUM(D11*1+E11*2+F11*3+G11*4)/H11, "")</f>
        <v/>
      </c>
      <c r="D12" s="28">
        <f>D11*1+E11*2+F11*3+G11*4</f>
        <v>0</v>
      </c>
      <c r="E12" s="4" t="s">
        <v>227</v>
      </c>
      <c r="F12" s="52">
        <f>H11</f>
        <v>0</v>
      </c>
      <c r="G12" s="127" t="s">
        <v>228</v>
      </c>
      <c r="H12" s="30"/>
      <c r="I12" s="165"/>
    </row>
    <row r="13" spans="2:9" ht="15.75" x14ac:dyDescent="0.3">
      <c r="B13" s="84" t="s">
        <v>119</v>
      </c>
      <c r="C13" s="10" t="str">
        <f>IF(C12&lt;51%,"Dobet",IF(AND(C12&lt;75%,C12&gt;50%),"Mjaftueshem",IF(AND(C12&lt;90%,C12&gt;74%),"Mire",IF(AND(C12&lt;=100%,C12&gt;89%),"Shume Mire", ""))))</f>
        <v/>
      </c>
      <c r="D13" s="12" t="str">
        <f>IFERROR((D11*1)/F12, "")</f>
        <v/>
      </c>
      <c r="E13" s="12" t="str">
        <f>IFERROR((E11*2)/F12, "")</f>
        <v/>
      </c>
      <c r="F13" s="12" t="str">
        <f>IFERROR((F11*3)/F12, "")</f>
        <v/>
      </c>
      <c r="G13" s="12" t="str">
        <f>IFERROR((G11*4)/F12, "")</f>
        <v/>
      </c>
      <c r="H13" s="50" t="str">
        <f>IF(H11&lt;&gt;0, SUM(D13:G13), "")</f>
        <v/>
      </c>
      <c r="I13" s="166"/>
    </row>
    <row r="14" spans="2:9" ht="45" x14ac:dyDescent="0.25">
      <c r="B14" s="177" t="s">
        <v>309</v>
      </c>
      <c r="C14" s="14" t="s">
        <v>458</v>
      </c>
      <c r="D14" s="82"/>
      <c r="E14" s="82"/>
      <c r="F14" s="82"/>
      <c r="G14" s="82"/>
      <c r="H14" s="80">
        <f t="shared" si="1"/>
        <v>0</v>
      </c>
      <c r="I14" s="81" t="str">
        <f t="shared" si="0"/>
        <v>Pa plotesuar</v>
      </c>
    </row>
    <row r="15" spans="2:9" ht="60" x14ac:dyDescent="0.25">
      <c r="B15" s="177"/>
      <c r="C15" s="85" t="s">
        <v>454</v>
      </c>
      <c r="D15" s="82"/>
      <c r="E15" s="82"/>
      <c r="F15" s="82"/>
      <c r="G15" s="82"/>
      <c r="H15" s="80">
        <f t="shared" si="1"/>
        <v>0</v>
      </c>
      <c r="I15" s="81" t="str">
        <f t="shared" si="0"/>
        <v>Pa plotesuar</v>
      </c>
    </row>
    <row r="16" spans="2:9" ht="45" x14ac:dyDescent="0.25">
      <c r="B16" s="177"/>
      <c r="C16" s="85" t="s">
        <v>455</v>
      </c>
      <c r="D16" s="82"/>
      <c r="E16" s="82"/>
      <c r="F16" s="82"/>
      <c r="G16" s="82"/>
      <c r="H16" s="80">
        <f t="shared" si="1"/>
        <v>0</v>
      </c>
      <c r="I16" s="81" t="str">
        <f t="shared" si="0"/>
        <v>Pa plotesuar</v>
      </c>
    </row>
    <row r="17" spans="2:9" ht="45" x14ac:dyDescent="0.25">
      <c r="B17" s="177"/>
      <c r="C17" s="85" t="s">
        <v>456</v>
      </c>
      <c r="D17" s="82"/>
      <c r="E17" s="82"/>
      <c r="F17" s="82"/>
      <c r="G17" s="82"/>
      <c r="H17" s="80">
        <f t="shared" si="1"/>
        <v>0</v>
      </c>
      <c r="I17" s="81" t="str">
        <f t="shared" si="0"/>
        <v>Pa plotesuar</v>
      </c>
    </row>
    <row r="18" spans="2:9" ht="45" x14ac:dyDescent="0.25">
      <c r="B18" s="177"/>
      <c r="C18" s="85" t="s">
        <v>457</v>
      </c>
      <c r="D18" s="82"/>
      <c r="E18" s="82"/>
      <c r="F18" s="82"/>
      <c r="G18" s="82"/>
      <c r="H18" s="80">
        <f t="shared" si="1"/>
        <v>0</v>
      </c>
      <c r="I18" s="81" t="str">
        <f t="shared" si="0"/>
        <v>Pa plotesuar</v>
      </c>
    </row>
    <row r="19" spans="2:9" x14ac:dyDescent="0.25">
      <c r="B19" s="85" t="s">
        <v>117</v>
      </c>
      <c r="C19" s="9">
        <f>D20</f>
        <v>0</v>
      </c>
      <c r="D19" s="80">
        <f>COUNTIF(D14:D18,"x")</f>
        <v>0</v>
      </c>
      <c r="E19" s="80">
        <f>COUNTIF(E14:E18,"x")</f>
        <v>0</v>
      </c>
      <c r="F19" s="80">
        <f>COUNTIF(F14:F18,"x")</f>
        <v>0</v>
      </c>
      <c r="G19" s="80">
        <f>COUNTIF(G14:G18,"x")</f>
        <v>0</v>
      </c>
      <c r="H19" s="49">
        <f>SUM(H14:H18)*4</f>
        <v>0</v>
      </c>
      <c r="I19" s="30" t="s">
        <v>234</v>
      </c>
    </row>
    <row r="20" spans="2:9" ht="15.75" x14ac:dyDescent="0.3">
      <c r="B20" s="85" t="s">
        <v>118</v>
      </c>
      <c r="C20" s="11" t="str">
        <f>IFERROR(SUM(D19*1+E19*2+F19*3+G19*4)/H19, "")</f>
        <v/>
      </c>
      <c r="D20" s="28">
        <f>D19*1+E19*2+F19*3+G19*4</f>
        <v>0</v>
      </c>
      <c r="E20" s="4" t="s">
        <v>227</v>
      </c>
      <c r="F20" s="52">
        <f>H19</f>
        <v>0</v>
      </c>
      <c r="G20" s="127" t="s">
        <v>235</v>
      </c>
      <c r="H20" s="30"/>
      <c r="I20" s="165"/>
    </row>
    <row r="21" spans="2:9" ht="15.75" x14ac:dyDescent="0.3">
      <c r="B21" s="84" t="s">
        <v>119</v>
      </c>
      <c r="C21" s="10" t="str">
        <f>IF(C20&lt;51%,"Dobet",IF(AND(C20&lt;75%,C20&gt;50%),"Mjaftueshem",IF(AND(C20&lt;90%,C20&gt;74%),"Mire",IF(AND(C20&lt;=100%,C20&gt;89%),"Shume Mire", ""))))</f>
        <v/>
      </c>
      <c r="D21" s="12" t="str">
        <f>IFERROR((D19*1)/F20, "")</f>
        <v/>
      </c>
      <c r="E21" s="12" t="str">
        <f>IFERROR((E19*2)/F20, "")</f>
        <v/>
      </c>
      <c r="F21" s="12" t="str">
        <f>IFERROR((F19*3)/F20, "")</f>
        <v/>
      </c>
      <c r="G21" s="12" t="str">
        <f>IFERROR((G19*4)/F20, "")</f>
        <v/>
      </c>
      <c r="H21" s="50" t="str">
        <f>IF(H19&lt;&gt;0, SUM(D21:G21), "")</f>
        <v/>
      </c>
      <c r="I21" s="166"/>
    </row>
    <row r="22" spans="2:9" ht="30" x14ac:dyDescent="0.25">
      <c r="B22" s="177" t="s">
        <v>310</v>
      </c>
      <c r="C22" s="99" t="s">
        <v>459</v>
      </c>
      <c r="D22" s="82"/>
      <c r="E22" s="82"/>
      <c r="F22" s="82"/>
      <c r="G22" s="82"/>
      <c r="H22" s="80">
        <f t="shared" si="1"/>
        <v>0</v>
      </c>
      <c r="I22" s="81" t="str">
        <f t="shared" si="0"/>
        <v>Pa plotesuar</v>
      </c>
    </row>
    <row r="23" spans="2:9" ht="45" x14ac:dyDescent="0.25">
      <c r="B23" s="177"/>
      <c r="C23" s="99" t="s">
        <v>460</v>
      </c>
      <c r="D23" s="82"/>
      <c r="E23" s="82"/>
      <c r="F23" s="82"/>
      <c r="G23" s="82"/>
      <c r="H23" s="80">
        <f t="shared" si="1"/>
        <v>0</v>
      </c>
      <c r="I23" s="81" t="str">
        <f t="shared" si="0"/>
        <v>Pa plotesuar</v>
      </c>
    </row>
    <row r="24" spans="2:9" ht="60" x14ac:dyDescent="0.25">
      <c r="B24" s="177"/>
      <c r="C24" s="99" t="s">
        <v>461</v>
      </c>
      <c r="D24" s="82"/>
      <c r="E24" s="82"/>
      <c r="F24" s="82"/>
      <c r="G24" s="82"/>
      <c r="H24" s="80">
        <f t="shared" si="1"/>
        <v>0</v>
      </c>
      <c r="I24" s="81" t="str">
        <f t="shared" si="0"/>
        <v>Pa plotesuar</v>
      </c>
    </row>
    <row r="25" spans="2:9" ht="30" x14ac:dyDescent="0.25">
      <c r="B25" s="177"/>
      <c r="C25" s="99" t="s">
        <v>462</v>
      </c>
      <c r="D25" s="82"/>
      <c r="E25" s="82"/>
      <c r="F25" s="82"/>
      <c r="G25" s="82"/>
      <c r="H25" s="80">
        <f t="shared" si="1"/>
        <v>0</v>
      </c>
      <c r="I25" s="81" t="str">
        <f t="shared" si="0"/>
        <v>Pa plotesuar</v>
      </c>
    </row>
    <row r="26" spans="2:9" ht="30" x14ac:dyDescent="0.25">
      <c r="B26" s="177"/>
      <c r="C26" s="99" t="s">
        <v>463</v>
      </c>
      <c r="D26" s="82"/>
      <c r="E26" s="82"/>
      <c r="F26" s="82"/>
      <c r="G26" s="82"/>
      <c r="H26" s="80">
        <f t="shared" si="1"/>
        <v>0</v>
      </c>
      <c r="I26" s="81" t="str">
        <f t="shared" si="0"/>
        <v>Pa plotesuar</v>
      </c>
    </row>
    <row r="27" spans="2:9" ht="30" x14ac:dyDescent="0.25">
      <c r="B27" s="177"/>
      <c r="C27" s="99" t="s">
        <v>464</v>
      </c>
      <c r="D27" s="82"/>
      <c r="E27" s="82"/>
      <c r="F27" s="82"/>
      <c r="G27" s="82"/>
      <c r="H27" s="80">
        <f t="shared" si="1"/>
        <v>0</v>
      </c>
      <c r="I27" s="81" t="str">
        <f t="shared" si="0"/>
        <v>Pa plotesuar</v>
      </c>
    </row>
    <row r="28" spans="2:9" ht="30" x14ac:dyDescent="0.25">
      <c r="B28" s="177"/>
      <c r="C28" s="99" t="s">
        <v>465</v>
      </c>
      <c r="D28" s="82"/>
      <c r="E28" s="82"/>
      <c r="F28" s="82"/>
      <c r="G28" s="82"/>
      <c r="H28" s="80">
        <f t="shared" si="1"/>
        <v>0</v>
      </c>
      <c r="I28" s="81" t="str">
        <f t="shared" si="0"/>
        <v>Pa plotesuar</v>
      </c>
    </row>
    <row r="29" spans="2:9" x14ac:dyDescent="0.25">
      <c r="B29" s="177"/>
      <c r="C29" s="99" t="s">
        <v>466</v>
      </c>
      <c r="D29" s="82"/>
      <c r="E29" s="82"/>
      <c r="F29" s="82"/>
      <c r="G29" s="82"/>
      <c r="H29" s="80">
        <f t="shared" si="1"/>
        <v>0</v>
      </c>
      <c r="I29" s="81" t="str">
        <f t="shared" si="0"/>
        <v>Pa plotesuar</v>
      </c>
    </row>
    <row r="30" spans="2:9" ht="30" x14ac:dyDescent="0.25">
      <c r="B30" s="177"/>
      <c r="C30" s="99" t="s">
        <v>467</v>
      </c>
      <c r="D30" s="82"/>
      <c r="E30" s="82"/>
      <c r="F30" s="82"/>
      <c r="G30" s="82"/>
      <c r="H30" s="80">
        <f t="shared" si="1"/>
        <v>0</v>
      </c>
      <c r="I30" s="81" t="str">
        <f t="shared" si="0"/>
        <v>Pa plotesuar</v>
      </c>
    </row>
    <row r="31" spans="2:9" ht="45" x14ac:dyDescent="0.25">
      <c r="B31" s="177"/>
      <c r="C31" s="99" t="s">
        <v>468</v>
      </c>
      <c r="D31" s="82"/>
      <c r="E31" s="82"/>
      <c r="F31" s="82"/>
      <c r="G31" s="82"/>
      <c r="H31" s="80">
        <f t="shared" si="1"/>
        <v>0</v>
      </c>
      <c r="I31" s="81" t="str">
        <f t="shared" si="0"/>
        <v>Pa plotesuar</v>
      </c>
    </row>
    <row r="32" spans="2:9" ht="30" x14ac:dyDescent="0.25">
      <c r="B32" s="177"/>
      <c r="C32" s="99" t="s">
        <v>469</v>
      </c>
      <c r="D32" s="82"/>
      <c r="E32" s="82"/>
      <c r="F32" s="82"/>
      <c r="G32" s="82"/>
      <c r="H32" s="80">
        <f t="shared" si="1"/>
        <v>0</v>
      </c>
      <c r="I32" s="81" t="str">
        <f t="shared" si="0"/>
        <v>Pa plotesuar</v>
      </c>
    </row>
    <row r="33" spans="2:9" x14ac:dyDescent="0.25">
      <c r="B33" s="85" t="s">
        <v>117</v>
      </c>
      <c r="C33" s="9">
        <f>D34</f>
        <v>0</v>
      </c>
      <c r="D33" s="80">
        <f>COUNTIF(D22:D32,"x")</f>
        <v>0</v>
      </c>
      <c r="E33" s="80">
        <f>COUNTIF(E22:E32,"x")</f>
        <v>0</v>
      </c>
      <c r="F33" s="80">
        <f>COUNTIF(F22:F32,"x")</f>
        <v>0</v>
      </c>
      <c r="G33" s="80">
        <f>COUNTIF(G22:G32,"x")</f>
        <v>0</v>
      </c>
      <c r="H33" s="49">
        <f>SUM(H22:H32)*4</f>
        <v>0</v>
      </c>
      <c r="I33" s="30" t="s">
        <v>232</v>
      </c>
    </row>
    <row r="34" spans="2:9" ht="15.75" x14ac:dyDescent="0.3">
      <c r="B34" s="85" t="s">
        <v>118</v>
      </c>
      <c r="C34" s="11" t="str">
        <f>IFERROR(SUM(D33*1+E33*2+F33*3+G33*4)/H33, "")</f>
        <v/>
      </c>
      <c r="D34" s="28">
        <f>D33*1+E33*2+F33*3+G33*4</f>
        <v>0</v>
      </c>
      <c r="E34" s="4" t="s">
        <v>227</v>
      </c>
      <c r="F34" s="52">
        <f>H33</f>
        <v>0</v>
      </c>
      <c r="G34" s="127" t="s">
        <v>235</v>
      </c>
      <c r="H34" s="30"/>
      <c r="I34" s="165"/>
    </row>
    <row r="35" spans="2:9" ht="15.75" x14ac:dyDescent="0.3">
      <c r="B35" s="84" t="s">
        <v>119</v>
      </c>
      <c r="C35" s="10" t="str">
        <f>IF(C34&lt;51%,"Dobet",IF(AND(C34&lt;75%,C34&gt;50%),"Mjaftueshem",IF(AND(C34&lt;90%,C34&gt;74%),"Mire",IF(AND(C34&lt;=100%,C34&gt;89%),"Shume Mire", ""))))</f>
        <v/>
      </c>
      <c r="D35" s="12" t="str">
        <f>IFERROR((D33*1)/F34, "")</f>
        <v/>
      </c>
      <c r="E35" s="12" t="str">
        <f>IFERROR((E33*2)/F34, "")</f>
        <v/>
      </c>
      <c r="F35" s="12" t="str">
        <f>IFERROR((F33*3)/F34, "")</f>
        <v/>
      </c>
      <c r="G35" s="12" t="str">
        <f>IFERROR((G33*4)/F34, "")</f>
        <v/>
      </c>
      <c r="H35" s="50" t="str">
        <f>IF(H33&lt;&gt;0, SUM(D35:G35), "")</f>
        <v/>
      </c>
      <c r="I35" s="166"/>
    </row>
    <row r="36" spans="2:9" ht="60" x14ac:dyDescent="0.25">
      <c r="B36" s="177" t="s">
        <v>311</v>
      </c>
      <c r="C36" s="85" t="s">
        <v>86</v>
      </c>
      <c r="D36" s="82"/>
      <c r="E36" s="82"/>
      <c r="F36" s="82"/>
      <c r="G36" s="82"/>
      <c r="H36" s="80">
        <f t="shared" si="1"/>
        <v>0</v>
      </c>
      <c r="I36" s="81" t="str">
        <f t="shared" si="0"/>
        <v>Pa plotesuar</v>
      </c>
    </row>
    <row r="37" spans="2:9" ht="75" x14ac:dyDescent="0.25">
      <c r="B37" s="177"/>
      <c r="C37" s="85" t="s">
        <v>87</v>
      </c>
      <c r="D37" s="82"/>
      <c r="E37" s="82"/>
      <c r="F37" s="82"/>
      <c r="G37" s="82"/>
      <c r="H37" s="80">
        <f t="shared" si="1"/>
        <v>0</v>
      </c>
      <c r="I37" s="81" t="str">
        <f t="shared" si="0"/>
        <v>Pa plotesuar</v>
      </c>
    </row>
    <row r="38" spans="2:9" x14ac:dyDescent="0.25">
      <c r="B38" s="85" t="s">
        <v>117</v>
      </c>
      <c r="C38" s="9">
        <f>D39</f>
        <v>0</v>
      </c>
      <c r="D38" s="80">
        <f>COUNTIF(D36:D37,"x")</f>
        <v>0</v>
      </c>
      <c r="E38" s="80">
        <f t="shared" ref="E38:G38" si="3">COUNTIF(E36:E37,"x")</f>
        <v>0</v>
      </c>
      <c r="F38" s="80">
        <f t="shared" si="3"/>
        <v>0</v>
      </c>
      <c r="G38" s="80">
        <f t="shared" si="3"/>
        <v>0</v>
      </c>
      <c r="H38" s="49">
        <f>SUM(H36:H37)*4</f>
        <v>0</v>
      </c>
      <c r="I38" s="30" t="s">
        <v>25</v>
      </c>
    </row>
    <row r="39" spans="2:9" ht="15.75" x14ac:dyDescent="0.3">
      <c r="B39" s="85" t="s">
        <v>118</v>
      </c>
      <c r="C39" s="11" t="str">
        <f>IFERROR(SUM(D38*1+E38*2+F38*3+G38*4)/H38, "")</f>
        <v/>
      </c>
      <c r="D39" s="28">
        <f>D38*1+E38*2+F38*3+G38*4</f>
        <v>0</v>
      </c>
      <c r="E39" s="4" t="s">
        <v>230</v>
      </c>
      <c r="F39" s="52">
        <f>H38</f>
        <v>0</v>
      </c>
      <c r="G39" s="127" t="s">
        <v>228</v>
      </c>
      <c r="H39" s="30"/>
      <c r="I39" s="165"/>
    </row>
    <row r="40" spans="2:9" ht="15.75" x14ac:dyDescent="0.3">
      <c r="B40" s="84" t="s">
        <v>119</v>
      </c>
      <c r="C40" s="10" t="str">
        <f>IF(C39&lt;51%,"Dobet",IF(AND(C39&lt;75%,C39&gt;50%),"Mjaftueshem",IF(AND(C39&lt;90%,C39&gt;74%),"Mire",IF(AND(C39&lt;=100%,C39&gt;89%),"Shume Mire", ""))))</f>
        <v/>
      </c>
      <c r="D40" s="12" t="str">
        <f>IFERROR((D38*1)/F39, "")</f>
        <v/>
      </c>
      <c r="E40" s="12" t="str">
        <f>IFERROR((E38*2)/F39, "")</f>
        <v/>
      </c>
      <c r="F40" s="12" t="str">
        <f>IFERROR((F38*3)/F39, "")</f>
        <v/>
      </c>
      <c r="G40" s="12" t="str">
        <f>IFERROR((G38*4)/F39, "")</f>
        <v/>
      </c>
      <c r="H40" s="50" t="str">
        <f>IF(H38&lt;&gt;0, SUM(D40:G40), "")</f>
        <v/>
      </c>
      <c r="I40" s="166"/>
    </row>
    <row r="41" spans="2:9" ht="60" x14ac:dyDescent="0.25">
      <c r="B41" s="177" t="s">
        <v>312</v>
      </c>
      <c r="C41" s="85" t="s">
        <v>88</v>
      </c>
      <c r="D41" s="82"/>
      <c r="E41" s="82"/>
      <c r="F41" s="82"/>
      <c r="G41" s="82"/>
      <c r="H41" s="80">
        <f t="shared" si="1"/>
        <v>0</v>
      </c>
      <c r="I41" s="81" t="str">
        <f t="shared" si="0"/>
        <v>Pa plotesuar</v>
      </c>
    </row>
    <row r="42" spans="2:9" ht="60" x14ac:dyDescent="0.25">
      <c r="B42" s="177"/>
      <c r="C42" s="85" t="s">
        <v>89</v>
      </c>
      <c r="D42" s="82"/>
      <c r="E42" s="82"/>
      <c r="F42" s="82"/>
      <c r="G42" s="82"/>
      <c r="H42" s="80">
        <f t="shared" si="1"/>
        <v>0</v>
      </c>
      <c r="I42" s="81" t="str">
        <f t="shared" si="0"/>
        <v>Pa plotesuar</v>
      </c>
    </row>
    <row r="43" spans="2:9" ht="60" x14ac:dyDescent="0.25">
      <c r="B43" s="177"/>
      <c r="C43" s="85" t="s">
        <v>90</v>
      </c>
      <c r="D43" s="82"/>
      <c r="E43" s="82"/>
      <c r="F43" s="82"/>
      <c r="G43" s="82"/>
      <c r="H43" s="80">
        <f t="shared" si="1"/>
        <v>0</v>
      </c>
      <c r="I43" s="81" t="str">
        <f t="shared" si="0"/>
        <v>Pa plotesuar</v>
      </c>
    </row>
    <row r="44" spans="2:9" ht="30" x14ac:dyDescent="0.25">
      <c r="B44" s="177"/>
      <c r="C44" s="85" t="s">
        <v>91</v>
      </c>
      <c r="D44" s="82"/>
      <c r="E44" s="82"/>
      <c r="F44" s="82"/>
      <c r="G44" s="82"/>
      <c r="H44" s="80">
        <f t="shared" si="1"/>
        <v>0</v>
      </c>
      <c r="I44" s="81" t="str">
        <f t="shared" si="0"/>
        <v>Pa plotesuar</v>
      </c>
    </row>
    <row r="45" spans="2:9" ht="45" x14ac:dyDescent="0.25">
      <c r="B45" s="177"/>
      <c r="C45" s="85" t="s">
        <v>92</v>
      </c>
      <c r="D45" s="82"/>
      <c r="E45" s="82"/>
      <c r="F45" s="82"/>
      <c r="G45" s="82"/>
      <c r="H45" s="80">
        <f t="shared" si="1"/>
        <v>0</v>
      </c>
      <c r="I45" s="81" t="str">
        <f t="shared" si="0"/>
        <v>Pa plotesuar</v>
      </c>
    </row>
    <row r="46" spans="2:9" ht="30" x14ac:dyDescent="0.25">
      <c r="B46" s="177"/>
      <c r="C46" s="85" t="s">
        <v>93</v>
      </c>
      <c r="D46" s="82"/>
      <c r="E46" s="82"/>
      <c r="F46" s="82"/>
      <c r="G46" s="82"/>
      <c r="H46" s="80">
        <f t="shared" si="1"/>
        <v>0</v>
      </c>
      <c r="I46" s="81" t="str">
        <f t="shared" si="0"/>
        <v>Pa plotesuar</v>
      </c>
    </row>
    <row r="47" spans="2:9" ht="60" x14ac:dyDescent="0.25">
      <c r="B47" s="177"/>
      <c r="C47" s="85" t="s">
        <v>94</v>
      </c>
      <c r="D47" s="82"/>
      <c r="E47" s="82"/>
      <c r="F47" s="82"/>
      <c r="G47" s="82"/>
      <c r="H47" s="80">
        <f t="shared" si="1"/>
        <v>0</v>
      </c>
      <c r="I47" s="81" t="str">
        <f t="shared" si="0"/>
        <v>Pa plotesuar</v>
      </c>
    </row>
    <row r="48" spans="2:9" ht="75" x14ac:dyDescent="0.25">
      <c r="B48" s="177"/>
      <c r="C48" s="85" t="s">
        <v>95</v>
      </c>
      <c r="D48" s="82"/>
      <c r="E48" s="82"/>
      <c r="F48" s="82"/>
      <c r="G48" s="82"/>
      <c r="H48" s="80">
        <f t="shared" si="1"/>
        <v>0</v>
      </c>
      <c r="I48" s="81" t="str">
        <f t="shared" si="0"/>
        <v>Pa plotesuar</v>
      </c>
    </row>
    <row r="49" spans="2:9" x14ac:dyDescent="0.25">
      <c r="B49" s="85" t="s">
        <v>117</v>
      </c>
      <c r="C49" s="9">
        <f>D50</f>
        <v>0</v>
      </c>
      <c r="D49" s="80">
        <f>COUNTIF(D41:D48,"x")</f>
        <v>0</v>
      </c>
      <c r="E49" s="80">
        <f t="shared" ref="E49:G49" si="4">COUNTIF(E41:E48,"x")</f>
        <v>0</v>
      </c>
      <c r="F49" s="80">
        <f t="shared" si="4"/>
        <v>0</v>
      </c>
      <c r="G49" s="80">
        <f t="shared" si="4"/>
        <v>0</v>
      </c>
      <c r="H49" s="49">
        <f>SUM(H41:H48)*4</f>
        <v>0</v>
      </c>
      <c r="I49" s="30" t="s">
        <v>236</v>
      </c>
    </row>
    <row r="50" spans="2:9" ht="15.75" x14ac:dyDescent="0.3">
      <c r="B50" s="85" t="s">
        <v>118</v>
      </c>
      <c r="C50" s="11" t="str">
        <f>IFERROR(SUM(D49*1+E49*2+F49*3+G49*4)/H49, "")</f>
        <v/>
      </c>
      <c r="D50" s="28">
        <f>D49*1+E49*2+F49*3+G49*4</f>
        <v>0</v>
      </c>
      <c r="E50" s="4" t="s">
        <v>227</v>
      </c>
      <c r="F50" s="52">
        <f>H49</f>
        <v>0</v>
      </c>
      <c r="G50" s="127" t="s">
        <v>235</v>
      </c>
      <c r="H50" s="30"/>
      <c r="I50" s="165"/>
    </row>
    <row r="51" spans="2:9" ht="15.75" x14ac:dyDescent="0.3">
      <c r="B51" s="84" t="s">
        <v>119</v>
      </c>
      <c r="C51" s="10" t="str">
        <f>IF(C50&lt;51%,"Dobet",IF(AND(C50&lt;75%,C50&gt;50%),"Mjaftueshem",IF(AND(C50&lt;90%,C50&gt;74%),"Mire",IF(AND(C50&lt;=100%,C50&gt;89%),"Shume Mire", ""))))</f>
        <v/>
      </c>
      <c r="D51" s="12" t="str">
        <f>IFERROR((D49*1)/F50, "")</f>
        <v/>
      </c>
      <c r="E51" s="12" t="str">
        <f>IFERROR((E49*2)/F50, "")</f>
        <v/>
      </c>
      <c r="F51" s="12" t="str">
        <f>IFERROR((F49*3)/F50, "")</f>
        <v/>
      </c>
      <c r="G51" s="12" t="str">
        <f>IFERROR((G49*4)/F50, "")</f>
        <v/>
      </c>
      <c r="H51" s="50" t="str">
        <f>IF(H49&lt;&gt;0, SUM(D51:G51), "")</f>
        <v/>
      </c>
      <c r="I51" s="166"/>
    </row>
    <row r="52" spans="2:9" ht="45" x14ac:dyDescent="0.25">
      <c r="B52" s="177" t="s">
        <v>313</v>
      </c>
      <c r="C52" s="85" t="s">
        <v>96</v>
      </c>
      <c r="D52" s="82"/>
      <c r="E52" s="82"/>
      <c r="F52" s="82"/>
      <c r="G52" s="82"/>
      <c r="H52" s="80">
        <f t="shared" si="1"/>
        <v>0</v>
      </c>
      <c r="I52" s="81" t="str">
        <f t="shared" si="0"/>
        <v>Pa plotesuar</v>
      </c>
    </row>
    <row r="53" spans="2:9" ht="45" x14ac:dyDescent="0.25">
      <c r="B53" s="177"/>
      <c r="C53" s="85" t="s">
        <v>97</v>
      </c>
      <c r="D53" s="82"/>
      <c r="E53" s="82"/>
      <c r="F53" s="82"/>
      <c r="G53" s="82"/>
      <c r="H53" s="80">
        <f t="shared" si="1"/>
        <v>0</v>
      </c>
      <c r="I53" s="81" t="str">
        <f t="shared" si="0"/>
        <v>Pa plotesuar</v>
      </c>
    </row>
    <row r="54" spans="2:9" x14ac:dyDescent="0.25">
      <c r="B54" s="85" t="s">
        <v>117</v>
      </c>
      <c r="C54" s="9">
        <f>D55</f>
        <v>0</v>
      </c>
      <c r="D54" s="80">
        <f>COUNTIF(D52:D53,"x")</f>
        <v>0</v>
      </c>
      <c r="E54" s="80">
        <f t="shared" ref="E54:G54" si="5">COUNTIF(E52:E53,"x")</f>
        <v>0</v>
      </c>
      <c r="F54" s="80">
        <f t="shared" si="5"/>
        <v>0</v>
      </c>
      <c r="G54" s="80">
        <f t="shared" si="5"/>
        <v>0</v>
      </c>
      <c r="H54" s="49">
        <f>SUM(H52:H53)*4</f>
        <v>0</v>
      </c>
      <c r="I54" s="30" t="s">
        <v>237</v>
      </c>
    </row>
    <row r="55" spans="2:9" ht="15.75" x14ac:dyDescent="0.3">
      <c r="B55" s="85" t="s">
        <v>118</v>
      </c>
      <c r="C55" s="11" t="str">
        <f>IFERROR(SUM(D54*1+E54*2+F54*3+G54*4)/H54, "")</f>
        <v/>
      </c>
      <c r="D55" s="28">
        <f>D54*1+E54*2+F54*3+G54*4</f>
        <v>0</v>
      </c>
      <c r="E55" s="4" t="s">
        <v>230</v>
      </c>
      <c r="F55" s="52">
        <f>H54</f>
        <v>0</v>
      </c>
      <c r="G55" s="127" t="s">
        <v>228</v>
      </c>
      <c r="H55" s="30"/>
      <c r="I55" s="165"/>
    </row>
    <row r="56" spans="2:9" ht="15.75" x14ac:dyDescent="0.3">
      <c r="B56" s="84" t="s">
        <v>119</v>
      </c>
      <c r="C56" s="10" t="str">
        <f>IF(C55&lt;51%,"Dobet",IF(AND(C55&lt;75%,C55&gt;50%),"Mjaftueshem",IF(AND(C55&lt;90%,C55&gt;74%),"Mire",IF(AND(C55&lt;=100%,C55&gt;89%),"Shume Mire", ""))))</f>
        <v/>
      </c>
      <c r="D56" s="12" t="str">
        <f>IFERROR((D54*1)/F55, "")</f>
        <v/>
      </c>
      <c r="E56" s="12" t="str">
        <f>IFERROR((E54*2)/F55, "")</f>
        <v/>
      </c>
      <c r="F56" s="12" t="str">
        <f>IFERROR((F54*3)/F55, "")</f>
        <v/>
      </c>
      <c r="G56" s="12" t="str">
        <f>IFERROR((G54*4)/F55, "")</f>
        <v/>
      </c>
      <c r="H56" s="50" t="str">
        <f>IF(H54&lt;&gt;0, SUM(D56:G56), "")</f>
        <v/>
      </c>
      <c r="I56" s="166"/>
    </row>
    <row r="57" spans="2:9" ht="30" x14ac:dyDescent="0.25">
      <c r="B57" s="177" t="s">
        <v>314</v>
      </c>
      <c r="C57" s="85" t="s">
        <v>98</v>
      </c>
      <c r="D57" s="82"/>
      <c r="E57" s="82"/>
      <c r="F57" s="82"/>
      <c r="G57" s="82"/>
      <c r="H57" s="80">
        <f t="shared" si="1"/>
        <v>0</v>
      </c>
      <c r="I57" s="81" t="str">
        <f t="shared" si="0"/>
        <v>Pa plotesuar</v>
      </c>
    </row>
    <row r="58" spans="2:9" ht="45" x14ac:dyDescent="0.25">
      <c r="B58" s="177"/>
      <c r="C58" s="85" t="s">
        <v>99</v>
      </c>
      <c r="D58" s="82"/>
      <c r="E58" s="82"/>
      <c r="F58" s="82"/>
      <c r="G58" s="82"/>
      <c r="H58" s="80">
        <f t="shared" si="1"/>
        <v>0</v>
      </c>
      <c r="I58" s="81" t="str">
        <f t="shared" si="0"/>
        <v>Pa plotesuar</v>
      </c>
    </row>
    <row r="59" spans="2:9" ht="45" x14ac:dyDescent="0.25">
      <c r="B59" s="177"/>
      <c r="C59" s="85" t="s">
        <v>100</v>
      </c>
      <c r="D59" s="82"/>
      <c r="E59" s="82"/>
      <c r="F59" s="82"/>
      <c r="G59" s="82"/>
      <c r="H59" s="80">
        <f t="shared" si="1"/>
        <v>0</v>
      </c>
      <c r="I59" s="81" t="str">
        <f t="shared" si="0"/>
        <v>Pa plotesuar</v>
      </c>
    </row>
    <row r="60" spans="2:9" ht="45" x14ac:dyDescent="0.25">
      <c r="B60" s="177"/>
      <c r="C60" s="85" t="s">
        <v>101</v>
      </c>
      <c r="D60" s="82"/>
      <c r="E60" s="82"/>
      <c r="F60" s="82"/>
      <c r="G60" s="82"/>
      <c r="H60" s="80">
        <f t="shared" si="1"/>
        <v>0</v>
      </c>
      <c r="I60" s="81" t="str">
        <f t="shared" si="0"/>
        <v>Pa plotesuar</v>
      </c>
    </row>
    <row r="61" spans="2:9" x14ac:dyDescent="0.25">
      <c r="B61" s="85" t="s">
        <v>117</v>
      </c>
      <c r="C61" s="9">
        <f>D62</f>
        <v>0</v>
      </c>
      <c r="D61" s="80">
        <f>COUNTIF(D57:D60,"x")</f>
        <v>0</v>
      </c>
      <c r="E61" s="80">
        <f t="shared" ref="E61:G61" si="6">COUNTIF(E57:E60,"x")</f>
        <v>0</v>
      </c>
      <c r="F61" s="80">
        <f t="shared" si="6"/>
        <v>0</v>
      </c>
      <c r="G61" s="80">
        <f t="shared" si="6"/>
        <v>0</v>
      </c>
      <c r="H61" s="49">
        <f>SUM(H57:H60)*4</f>
        <v>0</v>
      </c>
      <c r="I61" s="30" t="s">
        <v>238</v>
      </c>
    </row>
    <row r="62" spans="2:9" ht="15.75" x14ac:dyDescent="0.3">
      <c r="B62" s="85" t="s">
        <v>118</v>
      </c>
      <c r="C62" s="11" t="str">
        <f>IFERROR(SUM(D61*1+E61*2+F61*3+G61*4)/H61, "")</f>
        <v/>
      </c>
      <c r="D62" s="28">
        <f>D61*1+E61*2+F61*3+G61*4</f>
        <v>0</v>
      </c>
      <c r="E62" s="4" t="s">
        <v>230</v>
      </c>
      <c r="F62" s="52">
        <f>H61</f>
        <v>0</v>
      </c>
      <c r="G62" s="127" t="s">
        <v>228</v>
      </c>
      <c r="H62" s="30"/>
      <c r="I62" s="165"/>
    </row>
    <row r="63" spans="2:9" ht="15.75" x14ac:dyDescent="0.3">
      <c r="B63" s="84" t="s">
        <v>119</v>
      </c>
      <c r="C63" s="10" t="str">
        <f>IF(C62&lt;51%,"Dobet",IF(AND(C62&lt;75%,C62&gt;50%),"Mjaftueshem",IF(AND(C62&lt;90%,C62&gt;74%),"Mire",IF(AND(C62&lt;=100%,C62&gt;89%),"Shume Mire", ""))))</f>
        <v/>
      </c>
      <c r="D63" s="12" t="str">
        <f>IFERROR((D61*1)/F62, "")</f>
        <v/>
      </c>
      <c r="E63" s="12" t="str">
        <f>IFERROR((E61*2)/F62, "")</f>
        <v/>
      </c>
      <c r="F63" s="12" t="str">
        <f>IFERROR((F61*3)/F62, "")</f>
        <v/>
      </c>
      <c r="G63" s="12" t="str">
        <f>IFERROR((G61*4)/F62, "")</f>
        <v/>
      </c>
      <c r="H63" s="50" t="str">
        <f>IF(H61&lt;&gt;0, SUM(D63:G63), "")</f>
        <v/>
      </c>
      <c r="I63" s="166"/>
    </row>
    <row r="64" spans="2:9" ht="30" x14ac:dyDescent="0.25">
      <c r="B64" s="177" t="s">
        <v>315</v>
      </c>
      <c r="C64" s="78" t="s">
        <v>102</v>
      </c>
      <c r="D64" s="82"/>
      <c r="E64" s="82"/>
      <c r="F64" s="82"/>
      <c r="G64" s="82"/>
      <c r="H64" s="80">
        <f t="shared" si="1"/>
        <v>0</v>
      </c>
      <c r="I64" s="81" t="str">
        <f t="shared" si="0"/>
        <v>Pa plotesuar</v>
      </c>
    </row>
    <row r="65" spans="2:9" ht="30" x14ac:dyDescent="0.25">
      <c r="B65" s="177"/>
      <c r="C65" s="85" t="s">
        <v>103</v>
      </c>
      <c r="D65" s="82"/>
      <c r="E65" s="82"/>
      <c r="F65" s="82"/>
      <c r="G65" s="82"/>
      <c r="H65" s="80">
        <f t="shared" si="1"/>
        <v>0</v>
      </c>
      <c r="I65" s="81" t="str">
        <f t="shared" si="0"/>
        <v>Pa plotesuar</v>
      </c>
    </row>
    <row r="66" spans="2:9" ht="30" x14ac:dyDescent="0.25">
      <c r="B66" s="177"/>
      <c r="C66" s="85" t="s">
        <v>104</v>
      </c>
      <c r="D66" s="82"/>
      <c r="E66" s="82"/>
      <c r="F66" s="82"/>
      <c r="G66" s="82"/>
      <c r="H66" s="80">
        <f t="shared" si="1"/>
        <v>0</v>
      </c>
      <c r="I66" s="81" t="str">
        <f t="shared" si="0"/>
        <v>Pa plotesuar</v>
      </c>
    </row>
    <row r="67" spans="2:9" ht="60" x14ac:dyDescent="0.25">
      <c r="B67" s="177"/>
      <c r="C67" s="85" t="s">
        <v>105</v>
      </c>
      <c r="D67" s="82"/>
      <c r="E67" s="82"/>
      <c r="F67" s="82"/>
      <c r="G67" s="82"/>
      <c r="H67" s="80">
        <f t="shared" si="1"/>
        <v>0</v>
      </c>
      <c r="I67" s="81" t="str">
        <f t="shared" ref="I67:I98" si="7">IF(H67=1,"Ok",IF(H67&gt;1,"Gabim","Pa plotesuar"))</f>
        <v>Pa plotesuar</v>
      </c>
    </row>
    <row r="68" spans="2:9" ht="45" x14ac:dyDescent="0.25">
      <c r="B68" s="177"/>
      <c r="C68" s="85" t="s">
        <v>106</v>
      </c>
      <c r="D68" s="82"/>
      <c r="E68" s="82"/>
      <c r="F68" s="82"/>
      <c r="G68" s="82"/>
      <c r="H68" s="80">
        <f t="shared" ref="H68:H98" si="8">COUNTIF(D68:G68,"x")</f>
        <v>0</v>
      </c>
      <c r="I68" s="81" t="str">
        <f t="shared" si="7"/>
        <v>Pa plotesuar</v>
      </c>
    </row>
    <row r="69" spans="2:9" x14ac:dyDescent="0.25">
      <c r="B69" s="85" t="s">
        <v>117</v>
      </c>
      <c r="C69" s="9">
        <f>D70</f>
        <v>0</v>
      </c>
      <c r="D69" s="80">
        <f>COUNTIF(D64:D68,"x")</f>
        <v>0</v>
      </c>
      <c r="E69" s="80">
        <f t="shared" ref="E69:G69" si="9">COUNTIF(E64:E68,"x")</f>
        <v>0</v>
      </c>
      <c r="F69" s="80">
        <f t="shared" si="9"/>
        <v>0</v>
      </c>
      <c r="G69" s="80">
        <f t="shared" si="9"/>
        <v>0</v>
      </c>
      <c r="H69" s="49">
        <f>SUM(H64:H68)*4</f>
        <v>0</v>
      </c>
      <c r="I69" s="30" t="s">
        <v>234</v>
      </c>
    </row>
    <row r="70" spans="2:9" ht="15.75" x14ac:dyDescent="0.3">
      <c r="B70" s="85" t="s">
        <v>118</v>
      </c>
      <c r="C70" s="11" t="str">
        <f>IFERROR(SUM(D69*1+E69*2+F69*3+G69*4)/H69, "")</f>
        <v/>
      </c>
      <c r="D70" s="28">
        <f>D69*1+E69*2+F69*3+G69*4</f>
        <v>0</v>
      </c>
      <c r="E70" s="4" t="s">
        <v>227</v>
      </c>
      <c r="F70" s="52">
        <f>H69</f>
        <v>0</v>
      </c>
      <c r="G70" s="127" t="s">
        <v>228</v>
      </c>
      <c r="H70" s="30"/>
      <c r="I70" s="165"/>
    </row>
    <row r="71" spans="2:9" ht="15.75" x14ac:dyDescent="0.3">
      <c r="B71" s="84" t="s">
        <v>119</v>
      </c>
      <c r="C71" s="10" t="str">
        <f>IF(C70&lt;51%,"Dobet",IF(AND(C70&lt;75%,C70&gt;50%),"Mjaftueshem",IF(AND(C70&lt;90%,C70&gt;74%),"Mire",IF(AND(C70&lt;=100%,C70&gt;89%),"Shume Mire", ""))))</f>
        <v/>
      </c>
      <c r="D71" s="12" t="str">
        <f>IFERROR((D69*1)/F70, "")</f>
        <v/>
      </c>
      <c r="E71" s="12" t="str">
        <f>IFERROR((E69*2)/F70, "")</f>
        <v/>
      </c>
      <c r="F71" s="12" t="str">
        <f>IFERROR((F69*3)/F70, "")</f>
        <v/>
      </c>
      <c r="G71" s="12" t="str">
        <f>IFERROR((G69*4)/F70, "")</f>
        <v/>
      </c>
      <c r="H71" s="50" t="str">
        <f>IF(H69&lt;&gt;0, SUM(D71:G71), "")</f>
        <v/>
      </c>
      <c r="I71" s="166"/>
    </row>
    <row r="72" spans="2:9" ht="30" x14ac:dyDescent="0.25">
      <c r="B72" s="177" t="s">
        <v>316</v>
      </c>
      <c r="C72" s="78" t="s">
        <v>107</v>
      </c>
      <c r="D72" s="82"/>
      <c r="E72" s="82"/>
      <c r="F72" s="82"/>
      <c r="G72" s="82"/>
      <c r="H72" s="80">
        <f t="shared" si="8"/>
        <v>0</v>
      </c>
      <c r="I72" s="81" t="str">
        <f t="shared" si="7"/>
        <v>Pa plotesuar</v>
      </c>
    </row>
    <row r="73" spans="2:9" ht="30" x14ac:dyDescent="0.25">
      <c r="B73" s="177"/>
      <c r="C73" s="85" t="s">
        <v>108</v>
      </c>
      <c r="D73" s="82"/>
      <c r="E73" s="82"/>
      <c r="F73" s="82"/>
      <c r="G73" s="82"/>
      <c r="H73" s="80">
        <f t="shared" si="8"/>
        <v>0</v>
      </c>
      <c r="I73" s="81" t="str">
        <f t="shared" si="7"/>
        <v>Pa plotesuar</v>
      </c>
    </row>
    <row r="74" spans="2:9" ht="45" x14ac:dyDescent="0.25">
      <c r="B74" s="177"/>
      <c r="C74" s="85" t="s">
        <v>109</v>
      </c>
      <c r="D74" s="82"/>
      <c r="E74" s="82"/>
      <c r="F74" s="82"/>
      <c r="G74" s="82"/>
      <c r="H74" s="80">
        <f t="shared" si="8"/>
        <v>0</v>
      </c>
      <c r="I74" s="81" t="str">
        <f t="shared" si="7"/>
        <v>Pa plotesuar</v>
      </c>
    </row>
    <row r="75" spans="2:9" ht="45" x14ac:dyDescent="0.25">
      <c r="B75" s="177"/>
      <c r="C75" s="85" t="s">
        <v>110</v>
      </c>
      <c r="D75" s="82"/>
      <c r="E75" s="82"/>
      <c r="F75" s="82"/>
      <c r="G75" s="82"/>
      <c r="H75" s="80">
        <f t="shared" si="8"/>
        <v>0</v>
      </c>
      <c r="I75" s="81" t="str">
        <f t="shared" si="7"/>
        <v>Pa plotesuar</v>
      </c>
    </row>
    <row r="76" spans="2:9" ht="45" x14ac:dyDescent="0.25">
      <c r="B76" s="177"/>
      <c r="C76" s="85" t="s">
        <v>111</v>
      </c>
      <c r="D76" s="82"/>
      <c r="E76" s="82"/>
      <c r="F76" s="82"/>
      <c r="G76" s="82"/>
      <c r="H76" s="80">
        <f t="shared" si="8"/>
        <v>0</v>
      </c>
      <c r="I76" s="81" t="str">
        <f t="shared" si="7"/>
        <v>Pa plotesuar</v>
      </c>
    </row>
    <row r="77" spans="2:9" ht="15.75" x14ac:dyDescent="0.3">
      <c r="B77" s="85" t="s">
        <v>117</v>
      </c>
      <c r="C77" s="9">
        <f>D78</f>
        <v>0</v>
      </c>
      <c r="D77" s="80">
        <f>COUNTIF(D72:D76,"x")</f>
        <v>0</v>
      </c>
      <c r="E77" s="80">
        <f t="shared" ref="E77:G77" si="10">COUNTIF(E72:E76,"x")</f>
        <v>0</v>
      </c>
      <c r="F77" s="80">
        <f t="shared" si="10"/>
        <v>0</v>
      </c>
      <c r="G77" s="80">
        <f t="shared" si="10"/>
        <v>0</v>
      </c>
      <c r="H77" s="49">
        <f>SUM(H72:H76)*4</f>
        <v>0</v>
      </c>
      <c r="I77" s="31" t="s">
        <v>234</v>
      </c>
    </row>
    <row r="78" spans="2:9" ht="15.75" x14ac:dyDescent="0.3">
      <c r="B78" s="85" t="s">
        <v>118</v>
      </c>
      <c r="C78" s="11" t="str">
        <f>IFERROR(SUM(D77*1+E77*2+F77*3+G77*4)/H77, "")</f>
        <v/>
      </c>
      <c r="D78" s="28">
        <f>D77*1+E77*2+F77*3+G77*4</f>
        <v>0</v>
      </c>
      <c r="E78" s="4" t="s">
        <v>230</v>
      </c>
      <c r="F78" s="52">
        <f>H77</f>
        <v>0</v>
      </c>
      <c r="G78" s="127" t="s">
        <v>228</v>
      </c>
      <c r="H78" s="30"/>
      <c r="I78" s="165"/>
    </row>
    <row r="79" spans="2:9" ht="15.75" x14ac:dyDescent="0.3">
      <c r="B79" s="84" t="s">
        <v>119</v>
      </c>
      <c r="C79" s="10" t="str">
        <f>IF(C78&lt;51%,"Dobet",IF(AND(C78&lt;75%,C78&gt;50%),"Mjaftueshem",IF(AND(C78&lt;90%,C78&gt;74%),"Mire",IF(AND(C78&lt;=100%,C78&gt;89%),"Shume Mire", ""))))</f>
        <v/>
      </c>
      <c r="D79" s="12" t="str">
        <f>IFERROR((D77*1)/F78, "")</f>
        <v/>
      </c>
      <c r="E79" s="12" t="str">
        <f>IFERROR((E77*2)/F78, "")</f>
        <v/>
      </c>
      <c r="F79" s="12" t="str">
        <f>IFERROR((F77*3)/F78, "")</f>
        <v/>
      </c>
      <c r="G79" s="12" t="str">
        <f>IFERROR((G77*4)/F78, "")</f>
        <v/>
      </c>
      <c r="H79" s="50" t="str">
        <f>IF(H77&lt;&gt;0, SUM(D79:G79), "")</f>
        <v/>
      </c>
      <c r="I79" s="166"/>
    </row>
    <row r="80" spans="2:9" ht="30" x14ac:dyDescent="0.25">
      <c r="B80" s="177" t="s">
        <v>317</v>
      </c>
      <c r="C80" s="78" t="s">
        <v>112</v>
      </c>
      <c r="D80" s="82"/>
      <c r="E80" s="82"/>
      <c r="F80" s="82"/>
      <c r="G80" s="82"/>
      <c r="H80" s="80">
        <f t="shared" si="8"/>
        <v>0</v>
      </c>
      <c r="I80" s="81" t="str">
        <f t="shared" si="7"/>
        <v>Pa plotesuar</v>
      </c>
    </row>
    <row r="81" spans="2:9" ht="30" x14ac:dyDescent="0.25">
      <c r="B81" s="177"/>
      <c r="C81" s="85" t="s">
        <v>113</v>
      </c>
      <c r="D81" s="82"/>
      <c r="E81" s="82"/>
      <c r="F81" s="82"/>
      <c r="G81" s="82"/>
      <c r="H81" s="80">
        <f t="shared" si="8"/>
        <v>0</v>
      </c>
      <c r="I81" s="81" t="str">
        <f t="shared" si="7"/>
        <v>Pa plotesuar</v>
      </c>
    </row>
    <row r="82" spans="2:9" ht="45" x14ac:dyDescent="0.25">
      <c r="B82" s="177"/>
      <c r="C82" s="85" t="s">
        <v>114</v>
      </c>
      <c r="D82" s="82"/>
      <c r="E82" s="82"/>
      <c r="F82" s="82"/>
      <c r="G82" s="82"/>
      <c r="H82" s="80">
        <f t="shared" si="8"/>
        <v>0</v>
      </c>
      <c r="I82" s="81" t="str">
        <f t="shared" si="7"/>
        <v>Pa plotesuar</v>
      </c>
    </row>
    <row r="83" spans="2:9" ht="60" x14ac:dyDescent="0.25">
      <c r="B83" s="177"/>
      <c r="C83" s="85" t="s">
        <v>76</v>
      </c>
      <c r="D83" s="82"/>
      <c r="E83" s="82"/>
      <c r="F83" s="82"/>
      <c r="G83" s="82"/>
      <c r="H83" s="80">
        <f t="shared" si="8"/>
        <v>0</v>
      </c>
      <c r="I83" s="81" t="str">
        <f t="shared" si="7"/>
        <v>Pa plotesuar</v>
      </c>
    </row>
    <row r="84" spans="2:9" ht="45" x14ac:dyDescent="0.25">
      <c r="B84" s="177"/>
      <c r="C84" s="85" t="s">
        <v>115</v>
      </c>
      <c r="D84" s="82"/>
      <c r="E84" s="82"/>
      <c r="F84" s="82"/>
      <c r="G84" s="82"/>
      <c r="H84" s="80">
        <f t="shared" si="8"/>
        <v>0</v>
      </c>
      <c r="I84" s="81" t="str">
        <f t="shared" si="7"/>
        <v>Pa plotesuar</v>
      </c>
    </row>
    <row r="85" spans="2:9" x14ac:dyDescent="0.25">
      <c r="B85" s="85" t="s">
        <v>117</v>
      </c>
      <c r="C85" s="9">
        <f>D86</f>
        <v>0</v>
      </c>
      <c r="D85" s="80">
        <f>COUNTIF(D80:D84,"x")</f>
        <v>0</v>
      </c>
      <c r="E85" s="80">
        <f t="shared" ref="E85:G85" si="11">COUNTIF(E80:E84,"x")</f>
        <v>0</v>
      </c>
      <c r="F85" s="80">
        <f t="shared" si="11"/>
        <v>0</v>
      </c>
      <c r="G85" s="80">
        <f t="shared" si="11"/>
        <v>0</v>
      </c>
      <c r="H85" s="49">
        <f>SUM(H80:H84)*4</f>
        <v>0</v>
      </c>
      <c r="I85" s="30" t="s">
        <v>234</v>
      </c>
    </row>
    <row r="86" spans="2:9" ht="15.75" x14ac:dyDescent="0.3">
      <c r="B86" s="85" t="s">
        <v>118</v>
      </c>
      <c r="C86" s="11" t="str">
        <f>IFERROR(SUM(D85*1+E85*2+F85*3+G85*4)/H85, "")</f>
        <v/>
      </c>
      <c r="D86" s="28">
        <f>D85*1+E85*2+F85*3+G85*4</f>
        <v>0</v>
      </c>
      <c r="E86" s="4" t="s">
        <v>227</v>
      </c>
      <c r="F86" s="52">
        <f>H85</f>
        <v>0</v>
      </c>
      <c r="G86" s="127" t="s">
        <v>235</v>
      </c>
      <c r="H86" s="30"/>
      <c r="I86" s="165"/>
    </row>
    <row r="87" spans="2:9" ht="15.75" x14ac:dyDescent="0.3">
      <c r="B87" s="84" t="s">
        <v>119</v>
      </c>
      <c r="C87" s="10" t="str">
        <f>IF(C86&lt;51%,"Dobet",IF(AND(C86&lt;75%,C86&gt;50%),"Mjaftueshem",IF(AND(C86&lt;90%,C86&gt;74%),"Mire",IF(AND(C86&lt;=100%,C86&gt;89%),"Shume Mire", ""))))</f>
        <v/>
      </c>
      <c r="D87" s="12" t="str">
        <f>IFERROR((D85*1)/F86, "")</f>
        <v/>
      </c>
      <c r="E87" s="12" t="str">
        <f>IFERROR((E85*2)/F86, "")</f>
        <v/>
      </c>
      <c r="F87" s="12" t="str">
        <f>IFERROR((F85*3)/F86, "")</f>
        <v/>
      </c>
      <c r="G87" s="12" t="str">
        <f>IFERROR((G85*4)/F86, "")</f>
        <v/>
      </c>
      <c r="H87" s="50" t="str">
        <f>IF(H85&lt;&gt;0, SUM(D87:G87), "")</f>
        <v/>
      </c>
      <c r="I87" s="166"/>
    </row>
    <row r="88" spans="2:9" ht="45" x14ac:dyDescent="0.25">
      <c r="B88" s="177" t="s">
        <v>318</v>
      </c>
      <c r="C88" s="85" t="s">
        <v>116</v>
      </c>
      <c r="D88" s="82"/>
      <c r="E88" s="82"/>
      <c r="F88" s="82"/>
      <c r="G88" s="82"/>
      <c r="H88" s="80">
        <f t="shared" si="8"/>
        <v>0</v>
      </c>
      <c r="I88" s="81" t="str">
        <f t="shared" si="7"/>
        <v>Pa plotesuar</v>
      </c>
    </row>
    <row r="89" spans="2:9" ht="60" x14ac:dyDescent="0.25">
      <c r="B89" s="177"/>
      <c r="C89" s="85" t="s">
        <v>77</v>
      </c>
      <c r="D89" s="82"/>
      <c r="E89" s="82"/>
      <c r="F89" s="82"/>
      <c r="G89" s="82"/>
      <c r="H89" s="80">
        <f t="shared" si="8"/>
        <v>0</v>
      </c>
      <c r="I89" s="81" t="str">
        <f t="shared" si="7"/>
        <v>Pa plotesuar</v>
      </c>
    </row>
    <row r="90" spans="2:9" ht="60" x14ac:dyDescent="0.25">
      <c r="B90" s="177"/>
      <c r="C90" s="85" t="s">
        <v>78</v>
      </c>
      <c r="D90" s="82"/>
      <c r="E90" s="82"/>
      <c r="F90" s="82"/>
      <c r="G90" s="82"/>
      <c r="H90" s="80">
        <f t="shared" si="8"/>
        <v>0</v>
      </c>
      <c r="I90" s="81" t="str">
        <f t="shared" si="7"/>
        <v>Pa plotesuar</v>
      </c>
    </row>
    <row r="91" spans="2:9" ht="75" x14ac:dyDescent="0.25">
      <c r="B91" s="177"/>
      <c r="C91" s="85" t="s">
        <v>79</v>
      </c>
      <c r="D91" s="82"/>
      <c r="E91" s="82"/>
      <c r="F91" s="82"/>
      <c r="G91" s="82"/>
      <c r="H91" s="80">
        <f t="shared" si="8"/>
        <v>0</v>
      </c>
      <c r="I91" s="81" t="str">
        <f t="shared" si="7"/>
        <v>Pa plotesuar</v>
      </c>
    </row>
    <row r="92" spans="2:9" ht="60" x14ac:dyDescent="0.25">
      <c r="B92" s="177"/>
      <c r="C92" s="85" t="s">
        <v>80</v>
      </c>
      <c r="D92" s="82"/>
      <c r="E92" s="82"/>
      <c r="F92" s="82"/>
      <c r="G92" s="82"/>
      <c r="H92" s="80">
        <f t="shared" si="8"/>
        <v>0</v>
      </c>
      <c r="I92" s="81" t="str">
        <f t="shared" si="7"/>
        <v>Pa plotesuar</v>
      </c>
    </row>
    <row r="93" spans="2:9" ht="75" x14ac:dyDescent="0.25">
      <c r="B93" s="177"/>
      <c r="C93" s="14" t="s">
        <v>219</v>
      </c>
      <c r="D93" s="82"/>
      <c r="E93" s="82"/>
      <c r="F93" s="82"/>
      <c r="G93" s="82"/>
      <c r="H93" s="80">
        <f t="shared" si="8"/>
        <v>0</v>
      </c>
      <c r="I93" s="81" t="str">
        <f t="shared" si="7"/>
        <v>Pa plotesuar</v>
      </c>
    </row>
    <row r="94" spans="2:9" ht="45" x14ac:dyDescent="0.25">
      <c r="B94" s="177"/>
      <c r="C94" s="14" t="s">
        <v>220</v>
      </c>
      <c r="D94" s="82"/>
      <c r="E94" s="82"/>
      <c r="F94" s="82"/>
      <c r="G94" s="82"/>
      <c r="H94" s="80">
        <f t="shared" si="8"/>
        <v>0</v>
      </c>
      <c r="I94" s="81" t="str">
        <f t="shared" si="7"/>
        <v>Pa plotesuar</v>
      </c>
    </row>
    <row r="95" spans="2:9" ht="45" x14ac:dyDescent="0.3">
      <c r="B95" s="177"/>
      <c r="C95" s="21" t="s">
        <v>221</v>
      </c>
      <c r="D95" s="82"/>
      <c r="E95" s="82"/>
      <c r="F95" s="82"/>
      <c r="G95" s="82"/>
      <c r="H95" s="80">
        <f t="shared" si="8"/>
        <v>0</v>
      </c>
      <c r="I95" s="81" t="str">
        <f t="shared" si="7"/>
        <v>Pa plotesuar</v>
      </c>
    </row>
    <row r="96" spans="2:9" ht="30" x14ac:dyDescent="0.3">
      <c r="B96" s="177"/>
      <c r="C96" s="21" t="s">
        <v>222</v>
      </c>
      <c r="D96" s="82"/>
      <c r="E96" s="82"/>
      <c r="F96" s="82"/>
      <c r="G96" s="82"/>
      <c r="H96" s="80">
        <f t="shared" si="8"/>
        <v>0</v>
      </c>
      <c r="I96" s="81" t="str">
        <f t="shared" si="7"/>
        <v>Pa plotesuar</v>
      </c>
    </row>
    <row r="97" spans="2:9" ht="45" x14ac:dyDescent="0.25">
      <c r="B97" s="177"/>
      <c r="C97" s="14" t="s">
        <v>223</v>
      </c>
      <c r="D97" s="82"/>
      <c r="E97" s="82"/>
      <c r="F97" s="82"/>
      <c r="G97" s="82"/>
      <c r="H97" s="80">
        <f t="shared" si="8"/>
        <v>0</v>
      </c>
      <c r="I97" s="81" t="str">
        <f t="shared" si="7"/>
        <v>Pa plotesuar</v>
      </c>
    </row>
    <row r="98" spans="2:9" ht="45" x14ac:dyDescent="0.25">
      <c r="B98" s="177"/>
      <c r="C98" s="14" t="s">
        <v>224</v>
      </c>
      <c r="D98" s="82"/>
      <c r="E98" s="82"/>
      <c r="F98" s="82"/>
      <c r="G98" s="82"/>
      <c r="H98" s="80">
        <f t="shared" si="8"/>
        <v>0</v>
      </c>
      <c r="I98" s="81" t="str">
        <f t="shared" si="7"/>
        <v>Pa plotesuar</v>
      </c>
    </row>
    <row r="99" spans="2:9" x14ac:dyDescent="0.25">
      <c r="B99" s="85" t="s">
        <v>117</v>
      </c>
      <c r="C99" s="80">
        <f>D100</f>
        <v>0</v>
      </c>
      <c r="D99" s="80">
        <f>COUNTIF(D88:D98,"x")</f>
        <v>0</v>
      </c>
      <c r="E99" s="80">
        <f t="shared" ref="E99:G99" si="12">COUNTIF(E88:E98,"x")</f>
        <v>0</v>
      </c>
      <c r="F99" s="80">
        <f t="shared" si="12"/>
        <v>0</v>
      </c>
      <c r="G99" s="80">
        <f t="shared" si="12"/>
        <v>0</v>
      </c>
      <c r="H99" s="49">
        <f>SUM(H88:H98)*4</f>
        <v>0</v>
      </c>
      <c r="I99" s="30" t="s">
        <v>232</v>
      </c>
    </row>
    <row r="100" spans="2:9" ht="15.75" x14ac:dyDescent="0.3">
      <c r="B100" s="85" t="s">
        <v>118</v>
      </c>
      <c r="C100" s="11" t="str">
        <f>IFERROR(SUM(D99*1+E99*2+F99*3+G99*4)/H99, "")</f>
        <v/>
      </c>
      <c r="D100" s="28">
        <f>D99*1+E99*2+F99*3+G99*4</f>
        <v>0</v>
      </c>
      <c r="E100" s="4" t="s">
        <v>227</v>
      </c>
      <c r="F100" s="52">
        <f>H99</f>
        <v>0</v>
      </c>
      <c r="G100" s="127" t="s">
        <v>228</v>
      </c>
      <c r="H100" s="30"/>
      <c r="I100" s="148"/>
    </row>
    <row r="101" spans="2:9" ht="15.75" x14ac:dyDescent="0.3">
      <c r="B101" s="84" t="s">
        <v>119</v>
      </c>
      <c r="C101" s="10" t="str">
        <f>IF(C100&lt;51%,"Dobet",IF(AND(C100&lt;75%,C100&gt;50%),"Mjaftueshem",IF(AND(C100&lt;90%,C100&gt;74%),"Mire",IF(AND(C100&lt;=100%,C100&gt;89%),"Shume Mire", ""))))</f>
        <v/>
      </c>
      <c r="D101" s="12" t="str">
        <f>IFERROR((D99*1)/F100, "")</f>
        <v/>
      </c>
      <c r="E101" s="12" t="str">
        <f>IFERROR((E99*2)/F100, "")</f>
        <v/>
      </c>
      <c r="F101" s="12" t="str">
        <f>IFERROR((F99*3)/F100, "")</f>
        <v/>
      </c>
      <c r="G101" s="12" t="str">
        <f>IFERROR((G99*4)/F100, "")</f>
        <v/>
      </c>
      <c r="H101" s="50" t="str">
        <f>IF(H99&lt;&gt;0, SUM(D101:G101), "")</f>
        <v/>
      </c>
      <c r="I101" s="149"/>
    </row>
    <row r="102" spans="2:9" x14ac:dyDescent="0.25">
      <c r="B102" s="41"/>
      <c r="C102" s="22"/>
      <c r="D102" s="23"/>
      <c r="E102" s="23"/>
      <c r="F102" s="23"/>
      <c r="G102" s="23"/>
      <c r="H102" s="23"/>
    </row>
    <row r="103" spans="2:9" x14ac:dyDescent="0.25">
      <c r="B103" s="41"/>
      <c r="C103" s="23"/>
      <c r="D103" s="23"/>
      <c r="E103" s="23"/>
      <c r="F103" s="23"/>
      <c r="G103" s="23"/>
      <c r="H103" s="23"/>
    </row>
    <row r="104" spans="2:9" ht="15.75" x14ac:dyDescent="0.3">
      <c r="B104" s="41"/>
      <c r="C104" s="48" t="s">
        <v>285</v>
      </c>
      <c r="D104" s="162" t="s">
        <v>119</v>
      </c>
      <c r="E104" s="162"/>
      <c r="F104" s="23"/>
      <c r="G104" s="23"/>
      <c r="H104" s="23"/>
    </row>
    <row r="105" spans="2:9" ht="15.75" x14ac:dyDescent="0.3">
      <c r="B105" s="94" t="s">
        <v>266</v>
      </c>
      <c r="C105" s="64" t="str">
        <f>C12</f>
        <v/>
      </c>
      <c r="D105" s="151" t="str">
        <f t="shared" ref="D105:D115" si="13">IF(C105&lt;51%,"Dobet",IF(AND(C105&lt;75%,C105&gt;50%),"Mjaftueshem",IF(AND(C105&lt;90%,C105&gt;74%),"Mire",IF(AND(C105&lt;=100%,C105&gt;89%),"Shume Mire",""))))</f>
        <v/>
      </c>
      <c r="E105" s="151"/>
      <c r="F105" s="23"/>
      <c r="G105" s="23"/>
      <c r="H105" s="23"/>
    </row>
    <row r="106" spans="2:9" ht="15.75" x14ac:dyDescent="0.3">
      <c r="B106" s="94" t="s">
        <v>267</v>
      </c>
      <c r="C106" s="64" t="str">
        <f>C20</f>
        <v/>
      </c>
      <c r="D106" s="151" t="str">
        <f t="shared" si="13"/>
        <v/>
      </c>
      <c r="E106" s="151"/>
      <c r="F106" s="23"/>
      <c r="G106" s="23"/>
      <c r="H106" s="23"/>
    </row>
    <row r="107" spans="2:9" ht="15.75" x14ac:dyDescent="0.3">
      <c r="B107" s="94" t="s">
        <v>268</v>
      </c>
      <c r="C107" s="64" t="str">
        <f>C34</f>
        <v/>
      </c>
      <c r="D107" s="151" t="str">
        <f t="shared" si="13"/>
        <v/>
      </c>
      <c r="E107" s="151"/>
      <c r="F107" s="23"/>
      <c r="G107" s="23"/>
      <c r="H107" s="23"/>
    </row>
    <row r="108" spans="2:9" ht="15.75" x14ac:dyDescent="0.3">
      <c r="B108" s="94" t="s">
        <v>269</v>
      </c>
      <c r="C108" s="64" t="str">
        <f>C39</f>
        <v/>
      </c>
      <c r="D108" s="151" t="str">
        <f t="shared" si="13"/>
        <v/>
      </c>
      <c r="E108" s="151"/>
      <c r="F108" s="23"/>
      <c r="G108" s="23"/>
      <c r="H108" s="23"/>
    </row>
    <row r="109" spans="2:9" ht="15.75" x14ac:dyDescent="0.3">
      <c r="B109" s="94" t="s">
        <v>270</v>
      </c>
      <c r="C109" s="64" t="str">
        <f>C50</f>
        <v/>
      </c>
      <c r="D109" s="151" t="str">
        <f t="shared" si="13"/>
        <v/>
      </c>
      <c r="E109" s="151"/>
      <c r="F109" s="23"/>
      <c r="G109" s="23"/>
      <c r="H109" s="23"/>
    </row>
    <row r="110" spans="2:9" ht="15.75" x14ac:dyDescent="0.3">
      <c r="B110" s="94" t="s">
        <v>271</v>
      </c>
      <c r="C110" s="64" t="str">
        <f>C55</f>
        <v/>
      </c>
      <c r="D110" s="151" t="str">
        <f t="shared" si="13"/>
        <v/>
      </c>
      <c r="E110" s="151"/>
      <c r="F110" s="23"/>
      <c r="G110" s="23"/>
      <c r="H110" s="23"/>
    </row>
    <row r="111" spans="2:9" ht="15.75" x14ac:dyDescent="0.3">
      <c r="B111" s="94" t="s">
        <v>272</v>
      </c>
      <c r="C111" s="64" t="str">
        <f>C62</f>
        <v/>
      </c>
      <c r="D111" s="151" t="str">
        <f t="shared" si="13"/>
        <v/>
      </c>
      <c r="E111" s="151"/>
      <c r="F111" s="23"/>
      <c r="G111" s="23"/>
      <c r="H111" s="23"/>
    </row>
    <row r="112" spans="2:9" ht="15.75" x14ac:dyDescent="0.3">
      <c r="B112" s="94" t="s">
        <v>273</v>
      </c>
      <c r="C112" s="64" t="str">
        <f>C70</f>
        <v/>
      </c>
      <c r="D112" s="151" t="str">
        <f t="shared" si="13"/>
        <v/>
      </c>
      <c r="E112" s="151"/>
      <c r="F112" s="23"/>
      <c r="G112" s="23"/>
      <c r="H112" s="23"/>
    </row>
    <row r="113" spans="2:8" ht="15.75" x14ac:dyDescent="0.3">
      <c r="B113" s="94" t="s">
        <v>274</v>
      </c>
      <c r="C113" s="64" t="str">
        <f>C78</f>
        <v/>
      </c>
      <c r="D113" s="151" t="str">
        <f t="shared" si="13"/>
        <v/>
      </c>
      <c r="E113" s="151"/>
      <c r="F113" s="23"/>
      <c r="G113" s="23"/>
      <c r="H113" s="23"/>
    </row>
    <row r="114" spans="2:8" ht="15.75" x14ac:dyDescent="0.3">
      <c r="B114" s="94" t="s">
        <v>275</v>
      </c>
      <c r="C114" s="64" t="str">
        <f>C86</f>
        <v/>
      </c>
      <c r="D114" s="151" t="str">
        <f t="shared" si="13"/>
        <v/>
      </c>
      <c r="E114" s="151"/>
      <c r="F114" s="23"/>
      <c r="G114" s="23"/>
      <c r="H114" s="23"/>
    </row>
    <row r="115" spans="2:8" ht="15.75" x14ac:dyDescent="0.3">
      <c r="B115" s="94" t="s">
        <v>276</v>
      </c>
      <c r="C115" s="64" t="str">
        <f>C100</f>
        <v/>
      </c>
      <c r="D115" s="151" t="str">
        <f t="shared" si="13"/>
        <v/>
      </c>
      <c r="E115" s="151"/>
      <c r="F115" s="23"/>
      <c r="G115" s="23"/>
      <c r="H115" s="23"/>
    </row>
    <row r="116" spans="2:8" ht="30" x14ac:dyDescent="0.3">
      <c r="B116" s="36" t="s">
        <v>286</v>
      </c>
      <c r="C116" s="95" t="str">
        <f>IFERROR(AVERAGEIF(C105:C115, "&lt;&gt;"), "")</f>
        <v/>
      </c>
      <c r="D116" s="164" t="str">
        <f>IF(C116&lt;51%,"Dobet",IF(AND(C116&lt;75%,C116&gt;50%),"Mjaftueshem",IF(AND(C116&lt;90%,C116&gt;74%),"Mire",IF(AND(C116&lt;=100%,C116&gt;89%),"Shume Mire",""))))</f>
        <v/>
      </c>
      <c r="E116" s="164"/>
      <c r="F116" s="163" t="s">
        <v>293</v>
      </c>
      <c r="G116" s="163"/>
      <c r="H116" s="163"/>
    </row>
    <row r="117" spans="2:8" x14ac:dyDescent="0.25">
      <c r="B117" s="41"/>
      <c r="C117" s="22"/>
      <c r="D117" s="23"/>
      <c r="E117" s="23"/>
      <c r="F117" s="23"/>
      <c r="G117" s="23"/>
      <c r="H117" s="23"/>
    </row>
    <row r="118" spans="2:8" x14ac:dyDescent="0.25">
      <c r="B118" s="41"/>
      <c r="C118" s="22"/>
      <c r="D118" s="23"/>
      <c r="E118" s="23"/>
      <c r="F118" s="23"/>
      <c r="G118" s="23"/>
      <c r="H118" s="23"/>
    </row>
    <row r="119" spans="2:8" x14ac:dyDescent="0.25">
      <c r="B119" s="41"/>
      <c r="C119" s="22"/>
      <c r="D119" s="23"/>
      <c r="E119" s="23"/>
      <c r="F119" s="23"/>
      <c r="G119" s="23"/>
      <c r="H119" s="23"/>
    </row>
    <row r="120" spans="2:8" x14ac:dyDescent="0.25">
      <c r="B120" s="41"/>
      <c r="C120" s="22"/>
      <c r="D120" s="23"/>
      <c r="E120" s="23"/>
      <c r="F120" s="23"/>
      <c r="G120" s="23"/>
      <c r="H120" s="23"/>
    </row>
    <row r="121" spans="2:8" x14ac:dyDescent="0.25">
      <c r="B121" s="41"/>
      <c r="C121" s="22"/>
      <c r="D121" s="23"/>
      <c r="E121" s="23"/>
      <c r="F121" s="23"/>
      <c r="G121" s="23"/>
      <c r="H121" s="23"/>
    </row>
    <row r="122" spans="2:8" x14ac:dyDescent="0.25">
      <c r="B122" s="41"/>
      <c r="C122" s="22"/>
      <c r="D122" s="23"/>
      <c r="E122" s="23"/>
      <c r="F122" s="23"/>
      <c r="G122" s="23"/>
      <c r="H122" s="23"/>
    </row>
    <row r="123" spans="2:8" x14ac:dyDescent="0.25">
      <c r="B123" s="41"/>
      <c r="C123" s="22"/>
      <c r="D123" s="23"/>
      <c r="E123" s="23"/>
      <c r="F123" s="23"/>
      <c r="G123" s="23"/>
      <c r="H123" s="23"/>
    </row>
    <row r="124" spans="2:8" x14ac:dyDescent="0.25">
      <c r="B124" s="41"/>
      <c r="C124" s="22"/>
      <c r="D124" s="23"/>
      <c r="E124" s="23"/>
      <c r="F124" s="23"/>
      <c r="G124" s="23"/>
      <c r="H124" s="23"/>
    </row>
    <row r="125" spans="2:8" x14ac:dyDescent="0.25">
      <c r="B125" s="41"/>
      <c r="C125" s="22"/>
      <c r="D125" s="23"/>
      <c r="E125" s="23"/>
      <c r="F125" s="23"/>
      <c r="G125" s="23"/>
      <c r="H125" s="23"/>
    </row>
    <row r="126" spans="2:8" x14ac:dyDescent="0.25">
      <c r="B126" s="41"/>
      <c r="C126" s="22"/>
      <c r="D126" s="23"/>
      <c r="E126" s="23"/>
      <c r="F126" s="23"/>
      <c r="G126" s="23"/>
      <c r="H126" s="23"/>
    </row>
    <row r="127" spans="2:8" x14ac:dyDescent="0.25">
      <c r="B127" s="41"/>
      <c r="C127" s="22"/>
      <c r="D127" s="23"/>
      <c r="E127" s="23"/>
      <c r="F127" s="23"/>
      <c r="G127" s="23"/>
      <c r="H127" s="23"/>
    </row>
    <row r="128" spans="2:8" x14ac:dyDescent="0.25">
      <c r="B128" s="41"/>
      <c r="C128" s="22"/>
      <c r="D128" s="23"/>
      <c r="E128" s="23"/>
      <c r="F128" s="23"/>
      <c r="G128" s="23"/>
      <c r="H128" s="23"/>
    </row>
    <row r="131" spans="2:2" x14ac:dyDescent="0.25">
      <c r="B131" s="39" t="s">
        <v>17</v>
      </c>
    </row>
    <row r="132" spans="2:2" x14ac:dyDescent="0.25">
      <c r="B132" s="39" t="s">
        <v>18</v>
      </c>
    </row>
  </sheetData>
  <sheetProtection sheet="1" objects="1" scenarios="1" selectLockedCells="1"/>
  <mergeCells count="43">
    <mergeCell ref="D116:E116"/>
    <mergeCell ref="D110:E110"/>
    <mergeCell ref="D111:E111"/>
    <mergeCell ref="D112:E112"/>
    <mergeCell ref="D113:E113"/>
    <mergeCell ref="D114:E114"/>
    <mergeCell ref="D106:E106"/>
    <mergeCell ref="D107:E107"/>
    <mergeCell ref="D109:E109"/>
    <mergeCell ref="D108:E108"/>
    <mergeCell ref="D115:E115"/>
    <mergeCell ref="B52:B53"/>
    <mergeCell ref="B57:B60"/>
    <mergeCell ref="B64:B68"/>
    <mergeCell ref="D104:E104"/>
    <mergeCell ref="D105:E105"/>
    <mergeCell ref="F116:H116"/>
    <mergeCell ref="B2:I2"/>
    <mergeCell ref="B3:I3"/>
    <mergeCell ref="H4:H5"/>
    <mergeCell ref="B72:B76"/>
    <mergeCell ref="B80:B84"/>
    <mergeCell ref="B14:B18"/>
    <mergeCell ref="I4:I5"/>
    <mergeCell ref="B4:B5"/>
    <mergeCell ref="C4:C5"/>
    <mergeCell ref="D4:G4"/>
    <mergeCell ref="B6:B10"/>
    <mergeCell ref="B88:B98"/>
    <mergeCell ref="B22:B32"/>
    <mergeCell ref="B36:B37"/>
    <mergeCell ref="B41:B48"/>
    <mergeCell ref="I100:I101"/>
    <mergeCell ref="I86:I87"/>
    <mergeCell ref="I78:I79"/>
    <mergeCell ref="I70:I71"/>
    <mergeCell ref="I62:I63"/>
    <mergeCell ref="I12:I13"/>
    <mergeCell ref="I55:I56"/>
    <mergeCell ref="I50:I51"/>
    <mergeCell ref="I39:I40"/>
    <mergeCell ref="I34:I35"/>
    <mergeCell ref="I20:I21"/>
  </mergeCells>
  <dataValidations count="1">
    <dataValidation type="list" allowBlank="1" showInputMessage="1" showErrorMessage="1" sqref="D6:G10 D22:G32 D36:G37 D41:G48 D52:G53 D57:G60 D64:G68 D72:G76 D80:G84 D88:G98 D14:G18" xr:uid="{00000000-0002-0000-0200-000000000000}">
      <formula1>"x"</formula1>
    </dataValidation>
  </dataValidations>
  <hyperlinks>
    <hyperlink ref="B131" location="_ftnref1" display="_ftnref1" xr:uid="{00000000-0004-0000-0200-000000000000}"/>
    <hyperlink ref="B132" location="_ftnref2" display="_ftnref2" xr:uid="{00000000-0004-0000-0200-000001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30"/>
  <sheetViews>
    <sheetView showGridLines="0" tabSelected="1" topLeftCell="A84" workbookViewId="0">
      <selection activeCell="C124" sqref="C124"/>
    </sheetView>
  </sheetViews>
  <sheetFormatPr defaultColWidth="8.7109375" defaultRowHeight="15" x14ac:dyDescent="0.25"/>
  <cols>
    <col min="1" max="1" width="3.5703125" style="1" customWidth="1"/>
    <col min="2" max="2" width="27.140625" style="43" customWidth="1"/>
    <col min="3" max="3" width="42.5703125" style="7" customWidth="1"/>
    <col min="4" max="4" width="10.5703125" style="19" customWidth="1"/>
    <col min="5" max="5" width="16.28515625" style="19" customWidth="1"/>
    <col min="6" max="7" width="10.5703125" style="19" customWidth="1"/>
    <col min="8" max="8" width="13.42578125" style="19" customWidth="1"/>
    <col min="9" max="9" width="11" style="19" bestFit="1" customWidth="1"/>
    <col min="10" max="16384" width="8.7109375" style="1"/>
  </cols>
  <sheetData>
    <row r="2" spans="2:11" ht="15.75" x14ac:dyDescent="0.25">
      <c r="B2" s="152" t="s">
        <v>19</v>
      </c>
      <c r="C2" s="152"/>
      <c r="D2" s="152"/>
      <c r="E2" s="152"/>
      <c r="F2" s="152"/>
      <c r="G2" s="152"/>
      <c r="H2" s="152"/>
      <c r="I2" s="152"/>
    </row>
    <row r="3" spans="2:11" x14ac:dyDescent="0.25">
      <c r="B3" s="155" t="s">
        <v>20</v>
      </c>
      <c r="C3" s="155"/>
      <c r="D3" s="155"/>
      <c r="E3" s="155"/>
      <c r="F3" s="155"/>
      <c r="G3" s="155"/>
      <c r="H3" s="155"/>
      <c r="I3" s="155"/>
    </row>
    <row r="4" spans="2:11" x14ac:dyDescent="0.25">
      <c r="B4" s="156" t="s">
        <v>2</v>
      </c>
      <c r="C4" s="158" t="s">
        <v>3</v>
      </c>
      <c r="D4" s="160" t="s">
        <v>4</v>
      </c>
      <c r="E4" s="160"/>
      <c r="F4" s="160"/>
      <c r="G4" s="160"/>
      <c r="H4" s="187" t="s">
        <v>241</v>
      </c>
      <c r="I4" s="153" t="s">
        <v>26</v>
      </c>
    </row>
    <row r="5" spans="2:11" x14ac:dyDescent="0.25">
      <c r="B5" s="156"/>
      <c r="C5" s="158"/>
      <c r="D5" s="2">
        <v>1</v>
      </c>
      <c r="E5" s="2">
        <v>2</v>
      </c>
      <c r="F5" s="2">
        <v>3</v>
      </c>
      <c r="G5" s="2">
        <v>4</v>
      </c>
      <c r="H5" s="188"/>
      <c r="I5" s="192"/>
    </row>
    <row r="6" spans="2:11" ht="75" x14ac:dyDescent="0.25">
      <c r="B6" s="147" t="s">
        <v>319</v>
      </c>
      <c r="C6" s="118" t="s">
        <v>31</v>
      </c>
      <c r="D6" s="116"/>
      <c r="E6" s="116"/>
      <c r="F6" s="116"/>
      <c r="G6" s="116"/>
      <c r="H6" s="119">
        <f>COUNTIF(D6:G6,"x")</f>
        <v>0</v>
      </c>
      <c r="I6" s="81" t="str">
        <f t="shared" ref="I6:I63" si="0">IF(H6=1,"Ok",IF(H6&gt;1,"Gabim","Pa plotesuar"))</f>
        <v>Pa plotesuar</v>
      </c>
    </row>
    <row r="7" spans="2:11" ht="45" x14ac:dyDescent="0.25">
      <c r="B7" s="147"/>
      <c r="C7" s="118" t="s">
        <v>32</v>
      </c>
      <c r="D7" s="116"/>
      <c r="E7" s="116"/>
      <c r="F7" s="116"/>
      <c r="G7" s="116"/>
      <c r="H7" s="119">
        <f t="shared" ref="H7:H15" si="1">COUNTIF(D7:G7,"x")</f>
        <v>0</v>
      </c>
      <c r="I7" s="81" t="str">
        <f t="shared" si="0"/>
        <v>Pa plotesuar</v>
      </c>
    </row>
    <row r="8" spans="2:11" ht="75" x14ac:dyDescent="0.25">
      <c r="B8" s="147"/>
      <c r="C8" s="118" t="s">
        <v>33</v>
      </c>
      <c r="D8" s="116"/>
      <c r="E8" s="116"/>
      <c r="F8" s="116"/>
      <c r="G8" s="116"/>
      <c r="H8" s="119">
        <f t="shared" si="1"/>
        <v>0</v>
      </c>
      <c r="I8" s="81" t="str">
        <f t="shared" si="0"/>
        <v>Pa plotesuar</v>
      </c>
    </row>
    <row r="9" spans="2:11" ht="30" x14ac:dyDescent="0.25">
      <c r="B9" s="147"/>
      <c r="C9" s="118" t="s">
        <v>34</v>
      </c>
      <c r="D9" s="116"/>
      <c r="E9" s="116"/>
      <c r="F9" s="116"/>
      <c r="G9" s="116"/>
      <c r="H9" s="119">
        <f t="shared" si="1"/>
        <v>0</v>
      </c>
      <c r="I9" s="81" t="str">
        <f t="shared" si="0"/>
        <v>Pa plotesuar</v>
      </c>
    </row>
    <row r="10" spans="2:11" ht="30" x14ac:dyDescent="0.25">
      <c r="B10" s="147"/>
      <c r="C10" s="118" t="s">
        <v>35</v>
      </c>
      <c r="D10" s="116"/>
      <c r="E10" s="116"/>
      <c r="F10" s="116"/>
      <c r="G10" s="116"/>
      <c r="H10" s="119">
        <f t="shared" si="1"/>
        <v>0</v>
      </c>
      <c r="I10" s="81" t="str">
        <f t="shared" si="0"/>
        <v>Pa plotesuar</v>
      </c>
    </row>
    <row r="11" spans="2:11" ht="30" x14ac:dyDescent="0.25">
      <c r="B11" s="147"/>
      <c r="C11" s="118" t="s">
        <v>36</v>
      </c>
      <c r="D11" s="116"/>
      <c r="E11" s="116"/>
      <c r="F11" s="116"/>
      <c r="G11" s="116"/>
      <c r="H11" s="119">
        <f t="shared" si="1"/>
        <v>0</v>
      </c>
      <c r="I11" s="81" t="str">
        <f t="shared" si="0"/>
        <v>Pa plotesuar</v>
      </c>
    </row>
    <row r="12" spans="2:11" ht="60" x14ac:dyDescent="0.25">
      <c r="B12" s="147"/>
      <c r="C12" s="118" t="s">
        <v>37</v>
      </c>
      <c r="D12" s="116"/>
      <c r="E12" s="116"/>
      <c r="F12" s="116"/>
      <c r="G12" s="116"/>
      <c r="H12" s="119">
        <f t="shared" si="1"/>
        <v>0</v>
      </c>
      <c r="I12" s="81" t="str">
        <f t="shared" si="0"/>
        <v>Pa plotesuar</v>
      </c>
    </row>
    <row r="13" spans="2:11" ht="30" x14ac:dyDescent="0.25">
      <c r="B13" s="147"/>
      <c r="C13" s="118" t="s">
        <v>38</v>
      </c>
      <c r="D13" s="116"/>
      <c r="E13" s="116"/>
      <c r="F13" s="116"/>
      <c r="G13" s="116"/>
      <c r="H13" s="119">
        <f t="shared" si="1"/>
        <v>0</v>
      </c>
      <c r="I13" s="81" t="str">
        <f t="shared" si="0"/>
        <v>Pa plotesuar</v>
      </c>
    </row>
    <row r="14" spans="2:11" ht="60" x14ac:dyDescent="0.25">
      <c r="B14" s="147"/>
      <c r="C14" s="118" t="s">
        <v>39</v>
      </c>
      <c r="D14" s="116"/>
      <c r="E14" s="116"/>
      <c r="F14" s="116"/>
      <c r="G14" s="116"/>
      <c r="H14" s="119">
        <f t="shared" si="1"/>
        <v>0</v>
      </c>
      <c r="I14" s="81" t="str">
        <f t="shared" si="0"/>
        <v>Pa plotesuar</v>
      </c>
    </row>
    <row r="15" spans="2:11" ht="75" x14ac:dyDescent="0.25">
      <c r="B15" s="147"/>
      <c r="C15" s="118" t="s">
        <v>40</v>
      </c>
      <c r="D15" s="116"/>
      <c r="E15" s="116"/>
      <c r="F15" s="116"/>
      <c r="G15" s="116"/>
      <c r="H15" s="119">
        <f t="shared" si="1"/>
        <v>0</v>
      </c>
      <c r="I15" s="81" t="str">
        <f t="shared" si="0"/>
        <v>Pa plotesuar</v>
      </c>
      <c r="K15" s="24"/>
    </row>
    <row r="16" spans="2:11" s="20" customFormat="1" x14ac:dyDescent="0.25">
      <c r="B16" s="113" t="s">
        <v>117</v>
      </c>
      <c r="C16" s="9">
        <f>D17</f>
        <v>0</v>
      </c>
      <c r="D16" s="114">
        <f>COUNTIF(D6:D15,"x")</f>
        <v>0</v>
      </c>
      <c r="E16" s="114">
        <f t="shared" ref="E16:G16" si="2">COUNTIF(E6:E15,"x")</f>
        <v>0</v>
      </c>
      <c r="F16" s="114">
        <f t="shared" si="2"/>
        <v>0</v>
      </c>
      <c r="G16" s="114">
        <f t="shared" si="2"/>
        <v>0</v>
      </c>
      <c r="H16" s="120">
        <f>SUM(H6:H15)*4</f>
        <v>0</v>
      </c>
      <c r="I16" s="32" t="s">
        <v>229</v>
      </c>
    </row>
    <row r="17" spans="2:9" ht="15.75" x14ac:dyDescent="0.3">
      <c r="B17" s="113" t="s">
        <v>118</v>
      </c>
      <c r="C17" s="11" t="str">
        <f>IFERROR(SUM(D16*1+E16*2+F16*3+G16*4)/H16, "")</f>
        <v/>
      </c>
      <c r="D17" s="28">
        <f>D16*1+E16*2+F16*3+G16*4</f>
        <v>0</v>
      </c>
      <c r="E17" s="4" t="s">
        <v>230</v>
      </c>
      <c r="F17" s="52">
        <f>H16</f>
        <v>0</v>
      </c>
      <c r="G17" s="127" t="s">
        <v>228</v>
      </c>
      <c r="H17" s="13"/>
      <c r="I17" s="17"/>
    </row>
    <row r="18" spans="2:9" ht="15.75" x14ac:dyDescent="0.3">
      <c r="B18" s="117" t="s">
        <v>119</v>
      </c>
      <c r="C18" s="10" t="str">
        <f>IF(C17&lt;51%,"Dobet",IF(AND(C17&lt;75%,C17&gt;50%),"Mjaftueshem",IF(AND(C17&lt;90%,C17&gt;74%),"Mire",IF(AND(C17&lt;=100%,C17&gt;89%),"Shume Mire", ""))))</f>
        <v/>
      </c>
      <c r="D18" s="12" t="str">
        <f>IFERROR((D16*1)/F17, "")</f>
        <v/>
      </c>
      <c r="E18" s="12" t="str">
        <f>IFERROR((E16*2)/F17, "")</f>
        <v/>
      </c>
      <c r="F18" s="12" t="str">
        <f>IFERROR((F16*3)/F17, "")</f>
        <v/>
      </c>
      <c r="G18" s="12" t="str">
        <f>IFERROR((G16*4)/F17, "")</f>
        <v/>
      </c>
      <c r="H18" s="121" t="str">
        <f>IF(H16&lt;&gt;0, SUM(D18:G18), "")</f>
        <v/>
      </c>
      <c r="I18" s="18"/>
    </row>
    <row r="19" spans="2:9" ht="30" x14ac:dyDescent="0.25">
      <c r="B19" s="184" t="s">
        <v>320</v>
      </c>
      <c r="C19" s="118" t="s">
        <v>41</v>
      </c>
      <c r="D19" s="116"/>
      <c r="E19" s="116"/>
      <c r="F19" s="116"/>
      <c r="G19" s="116"/>
      <c r="H19" s="122">
        <f>COUNTIF(D19:G19,"x")</f>
        <v>0</v>
      </c>
      <c r="I19" s="81" t="str">
        <f t="shared" si="0"/>
        <v>Pa plotesuar</v>
      </c>
    </row>
    <row r="20" spans="2:9" ht="45" x14ac:dyDescent="0.25">
      <c r="B20" s="185"/>
      <c r="C20" s="118" t="s">
        <v>42</v>
      </c>
      <c r="D20" s="116"/>
      <c r="E20" s="116"/>
      <c r="F20" s="116"/>
      <c r="G20" s="116"/>
      <c r="H20" s="122">
        <f t="shared" ref="H20:H25" si="3">COUNTIF(D20:G20,"x")</f>
        <v>0</v>
      </c>
      <c r="I20" s="81" t="str">
        <f t="shared" si="0"/>
        <v>Pa plotesuar</v>
      </c>
    </row>
    <row r="21" spans="2:9" ht="60" x14ac:dyDescent="0.25">
      <c r="B21" s="185"/>
      <c r="C21" s="118" t="s">
        <v>27</v>
      </c>
      <c r="D21" s="116"/>
      <c r="E21" s="116"/>
      <c r="F21" s="116"/>
      <c r="G21" s="116"/>
      <c r="H21" s="122">
        <f t="shared" si="3"/>
        <v>0</v>
      </c>
      <c r="I21" s="81" t="str">
        <f t="shared" si="0"/>
        <v>Pa plotesuar</v>
      </c>
    </row>
    <row r="22" spans="2:9" ht="105" x14ac:dyDescent="0.25">
      <c r="B22" s="185"/>
      <c r="C22" s="118" t="s">
        <v>28</v>
      </c>
      <c r="D22" s="116"/>
      <c r="E22" s="116"/>
      <c r="F22" s="116"/>
      <c r="G22" s="116"/>
      <c r="H22" s="122">
        <f t="shared" si="3"/>
        <v>0</v>
      </c>
      <c r="I22" s="81" t="str">
        <f t="shared" si="0"/>
        <v>Pa plotesuar</v>
      </c>
    </row>
    <row r="23" spans="2:9" ht="75" x14ac:dyDescent="0.25">
      <c r="B23" s="185"/>
      <c r="C23" s="118" t="s">
        <v>43</v>
      </c>
      <c r="D23" s="116"/>
      <c r="E23" s="116"/>
      <c r="F23" s="116"/>
      <c r="G23" s="116"/>
      <c r="H23" s="122">
        <f t="shared" si="3"/>
        <v>0</v>
      </c>
      <c r="I23" s="81" t="str">
        <f t="shared" si="0"/>
        <v>Pa plotesuar</v>
      </c>
    </row>
    <row r="24" spans="2:9" ht="45" x14ac:dyDescent="0.25">
      <c r="B24" s="185"/>
      <c r="C24" s="134" t="s">
        <v>44</v>
      </c>
      <c r="D24" s="141"/>
      <c r="E24" s="116"/>
      <c r="F24" s="116"/>
      <c r="G24" s="116"/>
      <c r="H24" s="122">
        <f t="shared" si="3"/>
        <v>0</v>
      </c>
      <c r="I24" s="81" t="str">
        <f t="shared" si="0"/>
        <v>Pa plotesuar</v>
      </c>
    </row>
    <row r="25" spans="2:9" ht="45" x14ac:dyDescent="0.25">
      <c r="B25" s="186"/>
      <c r="C25" s="143" t="s">
        <v>481</v>
      </c>
      <c r="D25" s="141"/>
      <c r="E25" s="130"/>
      <c r="F25" s="130"/>
      <c r="G25" s="130"/>
      <c r="H25" s="122">
        <f t="shared" si="3"/>
        <v>0</v>
      </c>
      <c r="I25" s="132" t="str">
        <f t="shared" si="0"/>
        <v>Pa plotesuar</v>
      </c>
    </row>
    <row r="26" spans="2:9" x14ac:dyDescent="0.25">
      <c r="B26" s="113" t="s">
        <v>117</v>
      </c>
      <c r="C26" s="142">
        <f>D27</f>
        <v>0</v>
      </c>
      <c r="D26" s="114">
        <f>COUNTIF(D19:D25,"x")</f>
        <v>0</v>
      </c>
      <c r="E26" s="131">
        <f t="shared" ref="E26:F26" si="4">COUNTIF(E19:E25,"x")</f>
        <v>0</v>
      </c>
      <c r="F26" s="131">
        <f t="shared" si="4"/>
        <v>0</v>
      </c>
      <c r="G26" s="131">
        <f>COUNTIF(G19:G25,"x")</f>
        <v>0</v>
      </c>
      <c r="H26" s="120">
        <f>SUM(H19:H25)*4</f>
        <v>0</v>
      </c>
      <c r="I26" s="32" t="s">
        <v>409</v>
      </c>
    </row>
    <row r="27" spans="2:9" ht="15.75" x14ac:dyDescent="0.3">
      <c r="B27" s="113" t="s">
        <v>118</v>
      </c>
      <c r="C27" s="11" t="str">
        <f>IFERROR(SUM(D26*1+E26*2+F26*3+G26*4)/H26, "")</f>
        <v/>
      </c>
      <c r="D27" s="28">
        <f>D26*1+E26*2+F26*3+G26*4</f>
        <v>0</v>
      </c>
      <c r="E27" s="4" t="s">
        <v>227</v>
      </c>
      <c r="F27" s="52">
        <f>H26</f>
        <v>0</v>
      </c>
      <c r="G27" s="127" t="s">
        <v>228</v>
      </c>
      <c r="H27" s="13"/>
      <c r="I27" s="17"/>
    </row>
    <row r="28" spans="2:9" ht="15.75" x14ac:dyDescent="0.3">
      <c r="B28" s="117" t="s">
        <v>119</v>
      </c>
      <c r="C28" s="10" t="str">
        <f>IF(C27&lt;51%,"Dobet",IF(AND(C27&lt;75%,C27&gt;50%),"Mjaftueshem",IF(AND(C27&lt;90%,C27&gt;74%),"Mire",IF(AND(C27&lt;=100%,C27&gt;89%),"Shume Mire", ""))))</f>
        <v/>
      </c>
      <c r="D28" s="12" t="str">
        <f>IFERROR((D26*1)/F27, "")</f>
        <v/>
      </c>
      <c r="E28" s="12" t="str">
        <f>IFERROR((E26*2)/F27, "")</f>
        <v/>
      </c>
      <c r="F28" s="12" t="str">
        <f>IFERROR((F26*3)/F27, "")</f>
        <v/>
      </c>
      <c r="G28" s="12" t="str">
        <f>IFERROR((G26*4)/F27, "")</f>
        <v/>
      </c>
      <c r="H28" s="121" t="str">
        <f>IF(H26&lt;&gt;0, SUM(D28:G28), "")</f>
        <v/>
      </c>
      <c r="I28" s="18"/>
    </row>
    <row r="29" spans="2:9" ht="30" x14ac:dyDescent="0.25">
      <c r="B29" s="147" t="s">
        <v>21</v>
      </c>
      <c r="C29" s="118" t="s">
        <v>45</v>
      </c>
      <c r="D29" s="116"/>
      <c r="E29" s="116"/>
      <c r="F29" s="116"/>
      <c r="G29" s="116"/>
      <c r="H29" s="119">
        <f t="shared" ref="H29:H39" si="5">COUNTIF(D29:G29,"x")</f>
        <v>0</v>
      </c>
      <c r="I29" s="81" t="str">
        <f t="shared" si="0"/>
        <v>Pa plotesuar</v>
      </c>
    </row>
    <row r="30" spans="2:9" ht="60" x14ac:dyDescent="0.25">
      <c r="B30" s="147"/>
      <c r="C30" s="118" t="s">
        <v>46</v>
      </c>
      <c r="D30" s="116"/>
      <c r="E30" s="116"/>
      <c r="F30" s="116"/>
      <c r="G30" s="116"/>
      <c r="H30" s="119">
        <f t="shared" si="5"/>
        <v>0</v>
      </c>
      <c r="I30" s="81" t="str">
        <f t="shared" si="0"/>
        <v>Pa plotesuar</v>
      </c>
    </row>
    <row r="31" spans="2:9" ht="45" x14ac:dyDescent="0.25">
      <c r="B31" s="147"/>
      <c r="C31" s="118" t="s">
        <v>47</v>
      </c>
      <c r="D31" s="116"/>
      <c r="E31" s="116"/>
      <c r="F31" s="116"/>
      <c r="G31" s="116"/>
      <c r="H31" s="119">
        <f t="shared" si="5"/>
        <v>0</v>
      </c>
      <c r="I31" s="81" t="str">
        <f t="shared" si="0"/>
        <v>Pa plotesuar</v>
      </c>
    </row>
    <row r="32" spans="2:9" ht="45" x14ac:dyDescent="0.25">
      <c r="B32" s="147"/>
      <c r="C32" s="118" t="s">
        <v>48</v>
      </c>
      <c r="D32" s="116"/>
      <c r="E32" s="116"/>
      <c r="F32" s="116"/>
      <c r="G32" s="116"/>
      <c r="H32" s="119">
        <f t="shared" si="5"/>
        <v>0</v>
      </c>
      <c r="I32" s="81" t="str">
        <f t="shared" si="0"/>
        <v>Pa plotesuar</v>
      </c>
    </row>
    <row r="33" spans="2:9" ht="45" x14ac:dyDescent="0.25">
      <c r="B33" s="147"/>
      <c r="C33" s="118" t="s">
        <v>49</v>
      </c>
      <c r="D33" s="116"/>
      <c r="E33" s="116"/>
      <c r="F33" s="116"/>
      <c r="G33" s="116"/>
      <c r="H33" s="119">
        <f t="shared" si="5"/>
        <v>0</v>
      </c>
      <c r="I33" s="81" t="str">
        <f t="shared" si="0"/>
        <v>Pa plotesuar</v>
      </c>
    </row>
    <row r="34" spans="2:9" ht="45" x14ac:dyDescent="0.25">
      <c r="B34" s="147"/>
      <c r="C34" s="118" t="s">
        <v>50</v>
      </c>
      <c r="D34" s="116"/>
      <c r="E34" s="116"/>
      <c r="F34" s="116"/>
      <c r="G34" s="116"/>
      <c r="H34" s="119">
        <f t="shared" si="5"/>
        <v>0</v>
      </c>
      <c r="I34" s="81" t="str">
        <f t="shared" si="0"/>
        <v>Pa plotesuar</v>
      </c>
    </row>
    <row r="35" spans="2:9" ht="60" x14ac:dyDescent="0.25">
      <c r="B35" s="147"/>
      <c r="C35" s="118" t="s">
        <v>51</v>
      </c>
      <c r="D35" s="116"/>
      <c r="E35" s="116"/>
      <c r="F35" s="116"/>
      <c r="G35" s="116"/>
      <c r="H35" s="119">
        <f t="shared" si="5"/>
        <v>0</v>
      </c>
      <c r="I35" s="81" t="str">
        <f t="shared" si="0"/>
        <v>Pa plotesuar</v>
      </c>
    </row>
    <row r="36" spans="2:9" ht="90" x14ac:dyDescent="0.25">
      <c r="B36" s="147"/>
      <c r="C36" s="118" t="s">
        <v>52</v>
      </c>
      <c r="D36" s="116"/>
      <c r="E36" s="116"/>
      <c r="F36" s="116"/>
      <c r="G36" s="116"/>
      <c r="H36" s="119">
        <f t="shared" si="5"/>
        <v>0</v>
      </c>
      <c r="I36" s="81" t="str">
        <f t="shared" si="0"/>
        <v>Pa plotesuar</v>
      </c>
    </row>
    <row r="37" spans="2:9" ht="75" x14ac:dyDescent="0.25">
      <c r="B37" s="147"/>
      <c r="C37" s="118" t="s">
        <v>53</v>
      </c>
      <c r="D37" s="116"/>
      <c r="E37" s="116"/>
      <c r="F37" s="116"/>
      <c r="G37" s="116"/>
      <c r="H37" s="119">
        <f t="shared" si="5"/>
        <v>0</v>
      </c>
      <c r="I37" s="81" t="str">
        <f t="shared" si="0"/>
        <v>Pa plotesuar</v>
      </c>
    </row>
    <row r="38" spans="2:9" ht="75" x14ac:dyDescent="0.25">
      <c r="B38" s="147"/>
      <c r="C38" s="118" t="s">
        <v>54</v>
      </c>
      <c r="D38" s="116"/>
      <c r="E38" s="116"/>
      <c r="F38" s="116"/>
      <c r="G38" s="116"/>
      <c r="H38" s="119">
        <f t="shared" si="5"/>
        <v>0</v>
      </c>
      <c r="I38" s="81" t="str">
        <f t="shared" si="0"/>
        <v>Pa plotesuar</v>
      </c>
    </row>
    <row r="39" spans="2:9" ht="45" x14ac:dyDescent="0.25">
      <c r="B39" s="147"/>
      <c r="C39" s="118" t="s">
        <v>55</v>
      </c>
      <c r="D39" s="116"/>
      <c r="E39" s="116"/>
      <c r="F39" s="116"/>
      <c r="G39" s="116"/>
      <c r="H39" s="119">
        <f t="shared" si="5"/>
        <v>0</v>
      </c>
      <c r="I39" s="81" t="str">
        <f t="shared" si="0"/>
        <v>Pa plotesuar</v>
      </c>
    </row>
    <row r="40" spans="2:9" x14ac:dyDescent="0.25">
      <c r="B40" s="113" t="s">
        <v>117</v>
      </c>
      <c r="C40" s="9">
        <f>D41</f>
        <v>0</v>
      </c>
      <c r="D40" s="114">
        <f>COUNTIF(D29:D39,"x")</f>
        <v>0</v>
      </c>
      <c r="E40" s="114">
        <f t="shared" ref="E40:G40" si="6">COUNTIF(E29:E39,"x")</f>
        <v>0</v>
      </c>
      <c r="F40" s="114">
        <f t="shared" si="6"/>
        <v>0</v>
      </c>
      <c r="G40" s="114">
        <f t="shared" si="6"/>
        <v>0</v>
      </c>
      <c r="H40" s="120">
        <f>SUM(H29:H39)*4</f>
        <v>0</v>
      </c>
      <c r="I40" s="32" t="s">
        <v>232</v>
      </c>
    </row>
    <row r="41" spans="2:9" ht="15.75" x14ac:dyDescent="0.3">
      <c r="B41" s="113" t="s">
        <v>118</v>
      </c>
      <c r="C41" s="11" t="str">
        <f>IFERROR(SUM(D40*1+E40*2+F40*3+G40*4)/H40, "")</f>
        <v/>
      </c>
      <c r="D41" s="28">
        <f>D40*1+E40*2+F40*3+G40*4</f>
        <v>0</v>
      </c>
      <c r="E41" s="4" t="s">
        <v>227</v>
      </c>
      <c r="F41" s="52">
        <f>H40</f>
        <v>0</v>
      </c>
      <c r="G41" s="127" t="s">
        <v>228</v>
      </c>
      <c r="H41" s="13"/>
      <c r="I41" s="17"/>
    </row>
    <row r="42" spans="2:9" ht="15.75" x14ac:dyDescent="0.3">
      <c r="B42" s="117" t="s">
        <v>119</v>
      </c>
      <c r="C42" s="10" t="str">
        <f>IF(C41&lt;51%,"Dobet",IF(AND(C41&lt;75%,C41&gt;50%),"Mjaftueshem",IF(AND(C41&lt;90%,C41&gt;74%),"Mire",IF(AND(C41&lt;=100%,C41&gt;89%),"Shume Mire", ""))))</f>
        <v/>
      </c>
      <c r="D42" s="12" t="str">
        <f>IFERROR((D40*1)/F41, "")</f>
        <v/>
      </c>
      <c r="E42" s="12" t="str">
        <f>IFERROR((E40*2)/F41, "")</f>
        <v/>
      </c>
      <c r="F42" s="12" t="str">
        <f>IFERROR((F40*3)/F41, "")</f>
        <v/>
      </c>
      <c r="G42" s="12" t="str">
        <f>IFERROR((G40*4)/F41, "")</f>
        <v/>
      </c>
      <c r="H42" s="121" t="str">
        <f>IF(H40&lt;&gt;0, SUM(D42:G42), "")</f>
        <v/>
      </c>
      <c r="I42" s="18"/>
    </row>
    <row r="43" spans="2:9" ht="45" x14ac:dyDescent="0.25">
      <c r="B43" s="147" t="s">
        <v>357</v>
      </c>
      <c r="C43" s="118" t="s">
        <v>29</v>
      </c>
      <c r="D43" s="116"/>
      <c r="E43" s="116"/>
      <c r="F43" s="116"/>
      <c r="G43" s="116"/>
      <c r="H43" s="119">
        <f t="shared" ref="H43:H48" si="7">COUNTIF(D43:G43,"x")</f>
        <v>0</v>
      </c>
      <c r="I43" s="81" t="str">
        <f t="shared" si="0"/>
        <v>Pa plotesuar</v>
      </c>
    </row>
    <row r="44" spans="2:9" ht="30" x14ac:dyDescent="0.25">
      <c r="B44" s="147"/>
      <c r="C44" s="118" t="s">
        <v>30</v>
      </c>
      <c r="D44" s="116"/>
      <c r="E44" s="116"/>
      <c r="F44" s="116"/>
      <c r="G44" s="116"/>
      <c r="H44" s="119">
        <f t="shared" si="7"/>
        <v>0</v>
      </c>
      <c r="I44" s="81" t="str">
        <f t="shared" si="0"/>
        <v>Pa plotesuar</v>
      </c>
    </row>
    <row r="45" spans="2:9" ht="45" x14ac:dyDescent="0.25">
      <c r="B45" s="147"/>
      <c r="C45" s="118" t="s">
        <v>207</v>
      </c>
      <c r="D45" s="116"/>
      <c r="E45" s="116"/>
      <c r="F45" s="116"/>
      <c r="G45" s="116"/>
      <c r="H45" s="119">
        <f t="shared" si="7"/>
        <v>0</v>
      </c>
      <c r="I45" s="81" t="str">
        <f t="shared" si="0"/>
        <v>Pa plotesuar</v>
      </c>
    </row>
    <row r="46" spans="2:9" ht="45" x14ac:dyDescent="0.25">
      <c r="B46" s="147"/>
      <c r="C46" s="118" t="s">
        <v>208</v>
      </c>
      <c r="D46" s="116"/>
      <c r="E46" s="116"/>
      <c r="F46" s="116"/>
      <c r="G46" s="116"/>
      <c r="H46" s="119">
        <f t="shared" si="7"/>
        <v>0</v>
      </c>
      <c r="I46" s="81" t="str">
        <f t="shared" si="0"/>
        <v>Pa plotesuar</v>
      </c>
    </row>
    <row r="47" spans="2:9" ht="60" x14ac:dyDescent="0.25">
      <c r="B47" s="147"/>
      <c r="C47" s="118" t="s">
        <v>209</v>
      </c>
      <c r="D47" s="116"/>
      <c r="E47" s="116"/>
      <c r="F47" s="116"/>
      <c r="G47" s="116"/>
      <c r="H47" s="119">
        <f t="shared" si="7"/>
        <v>0</v>
      </c>
      <c r="I47" s="81" t="str">
        <f t="shared" si="0"/>
        <v>Pa plotesuar</v>
      </c>
    </row>
    <row r="48" spans="2:9" ht="45" x14ac:dyDescent="0.25">
      <c r="B48" s="147"/>
      <c r="C48" s="118" t="s">
        <v>210</v>
      </c>
      <c r="D48" s="116"/>
      <c r="E48" s="116"/>
      <c r="F48" s="116"/>
      <c r="G48" s="116"/>
      <c r="H48" s="119">
        <f t="shared" si="7"/>
        <v>0</v>
      </c>
      <c r="I48" s="81" t="str">
        <f t="shared" si="0"/>
        <v>Pa plotesuar</v>
      </c>
    </row>
    <row r="49" spans="2:9" x14ac:dyDescent="0.25">
      <c r="B49" s="113" t="s">
        <v>117</v>
      </c>
      <c r="C49" s="9">
        <f>D50</f>
        <v>0</v>
      </c>
      <c r="D49" s="114">
        <f>COUNTIF(D43:D48,"x")</f>
        <v>0</v>
      </c>
      <c r="E49" s="114">
        <f t="shared" ref="E49:G49" si="8">COUNTIF(E43:E48,"x")</f>
        <v>0</v>
      </c>
      <c r="F49" s="114">
        <f t="shared" si="8"/>
        <v>0</v>
      </c>
      <c r="G49" s="114">
        <f t="shared" si="8"/>
        <v>0</v>
      </c>
      <c r="H49" s="120">
        <f>SUM(H43:H48)*4</f>
        <v>0</v>
      </c>
      <c r="I49" s="32" t="s">
        <v>231</v>
      </c>
    </row>
    <row r="50" spans="2:9" ht="15.75" x14ac:dyDescent="0.3">
      <c r="B50" s="113" t="s">
        <v>118</v>
      </c>
      <c r="C50" s="11" t="str">
        <f>IFERROR(SUM(D49*1+E49*2+F49*3+G49*4)/H49, "")</f>
        <v/>
      </c>
      <c r="D50" s="28">
        <f>D49*1+E49*2+F49*3+G49*4</f>
        <v>0</v>
      </c>
      <c r="E50" s="4" t="s">
        <v>230</v>
      </c>
      <c r="F50" s="52">
        <f>H49</f>
        <v>0</v>
      </c>
      <c r="G50" s="127" t="s">
        <v>228</v>
      </c>
      <c r="H50" s="13"/>
      <c r="I50" s="17"/>
    </row>
    <row r="51" spans="2:9" ht="15.75" x14ac:dyDescent="0.3">
      <c r="B51" s="117" t="s">
        <v>119</v>
      </c>
      <c r="C51" s="10" t="str">
        <f>IF(C50&lt;51%,"Dobet",IF(AND(C50&lt;75%,C50&gt;50%),"Mjaftueshem",IF(AND(C50&lt;90%,C50&gt;74%),"Mire",IF(AND(C50&lt;=100%,C50&gt;89%),"Shume Mire", ""))))</f>
        <v/>
      </c>
      <c r="D51" s="12" t="str">
        <f>IFERROR((D49*1)/F50, "")</f>
        <v/>
      </c>
      <c r="E51" s="12" t="str">
        <f>IFERROR((E49*2)/F50, "")</f>
        <v/>
      </c>
      <c r="F51" s="12" t="str">
        <f>IFERROR((F49*3)/F50, "")</f>
        <v/>
      </c>
      <c r="G51" s="12" t="str">
        <f>IFERROR((G49*4)/F50, "")</f>
        <v/>
      </c>
      <c r="H51" s="121" t="str">
        <f>IF(H49&lt;&gt;0, SUM(D51:G51), "")</f>
        <v/>
      </c>
      <c r="I51" s="18"/>
    </row>
    <row r="52" spans="2:9" ht="60" x14ac:dyDescent="0.3">
      <c r="B52" s="150" t="s">
        <v>321</v>
      </c>
      <c r="C52" s="21" t="s">
        <v>359</v>
      </c>
      <c r="D52" s="116"/>
      <c r="E52" s="116"/>
      <c r="F52" s="116"/>
      <c r="G52" s="116"/>
      <c r="H52" s="123">
        <f t="shared" ref="H52:H69" si="9">COUNTIF(D52:G52,"x")</f>
        <v>0</v>
      </c>
      <c r="I52" s="87" t="str">
        <f t="shared" si="0"/>
        <v>Pa plotesuar</v>
      </c>
    </row>
    <row r="53" spans="2:9" ht="30" x14ac:dyDescent="0.25">
      <c r="B53" s="150"/>
      <c r="C53" s="139" t="s">
        <v>211</v>
      </c>
      <c r="D53" s="172"/>
      <c r="E53" s="172"/>
      <c r="F53" s="172"/>
      <c r="G53" s="172"/>
      <c r="H53" s="189">
        <f t="shared" si="9"/>
        <v>0</v>
      </c>
      <c r="I53" s="190" t="str">
        <f t="shared" si="0"/>
        <v>Pa plotesuar</v>
      </c>
    </row>
    <row r="54" spans="2:9" x14ac:dyDescent="0.25">
      <c r="B54" s="150"/>
      <c r="C54" s="145" t="s">
        <v>361</v>
      </c>
      <c r="D54" s="172"/>
      <c r="E54" s="172"/>
      <c r="F54" s="172"/>
      <c r="G54" s="172"/>
      <c r="H54" s="189">
        <f t="shared" si="9"/>
        <v>0</v>
      </c>
      <c r="I54" s="191" t="str">
        <f t="shared" si="0"/>
        <v>Pa plotesuar</v>
      </c>
    </row>
    <row r="55" spans="2:9" x14ac:dyDescent="0.25">
      <c r="B55" s="150"/>
      <c r="C55" s="145" t="s">
        <v>362</v>
      </c>
      <c r="D55" s="172"/>
      <c r="E55" s="172"/>
      <c r="F55" s="172"/>
      <c r="G55" s="172"/>
      <c r="H55" s="189">
        <f t="shared" si="9"/>
        <v>0</v>
      </c>
      <c r="I55" s="191" t="str">
        <f t="shared" si="0"/>
        <v>Pa plotesuar</v>
      </c>
    </row>
    <row r="56" spans="2:9" x14ac:dyDescent="0.25">
      <c r="B56" s="150"/>
      <c r="C56" s="145" t="s">
        <v>56</v>
      </c>
      <c r="D56" s="172"/>
      <c r="E56" s="172"/>
      <c r="F56" s="172"/>
      <c r="G56" s="172"/>
      <c r="H56" s="189">
        <f t="shared" si="9"/>
        <v>0</v>
      </c>
      <c r="I56" s="191" t="str">
        <f t="shared" si="0"/>
        <v>Pa plotesuar</v>
      </c>
    </row>
    <row r="57" spans="2:9" x14ac:dyDescent="0.25">
      <c r="B57" s="150"/>
      <c r="C57" s="145" t="s">
        <v>57</v>
      </c>
      <c r="D57" s="172"/>
      <c r="E57" s="172"/>
      <c r="F57" s="172"/>
      <c r="G57" s="172"/>
      <c r="H57" s="189">
        <f t="shared" si="9"/>
        <v>0</v>
      </c>
      <c r="I57" s="191" t="str">
        <f t="shared" si="0"/>
        <v>Pa plotesuar</v>
      </c>
    </row>
    <row r="58" spans="2:9" ht="45" x14ac:dyDescent="0.25">
      <c r="B58" s="150"/>
      <c r="C58" s="145" t="s">
        <v>363</v>
      </c>
      <c r="D58" s="172"/>
      <c r="E58" s="172"/>
      <c r="F58" s="172"/>
      <c r="G58" s="172"/>
      <c r="H58" s="189">
        <f t="shared" si="9"/>
        <v>0</v>
      </c>
      <c r="I58" s="191" t="str">
        <f t="shared" si="0"/>
        <v>Pa plotesuar</v>
      </c>
    </row>
    <row r="59" spans="2:9" x14ac:dyDescent="0.25">
      <c r="B59" s="150"/>
      <c r="C59" s="145" t="s">
        <v>364</v>
      </c>
      <c r="D59" s="172"/>
      <c r="E59" s="172"/>
      <c r="F59" s="172"/>
      <c r="G59" s="172"/>
      <c r="H59" s="189">
        <f t="shared" si="9"/>
        <v>0</v>
      </c>
      <c r="I59" s="191" t="str">
        <f t="shared" si="0"/>
        <v>Pa plotesuar</v>
      </c>
    </row>
    <row r="60" spans="2:9" x14ac:dyDescent="0.25">
      <c r="B60" s="150"/>
      <c r="C60" s="145" t="s">
        <v>365</v>
      </c>
      <c r="D60" s="172"/>
      <c r="E60" s="172"/>
      <c r="F60" s="172"/>
      <c r="G60" s="172"/>
      <c r="H60" s="189">
        <f t="shared" si="9"/>
        <v>0</v>
      </c>
      <c r="I60" s="191" t="str">
        <f t="shared" si="0"/>
        <v>Pa plotesuar</v>
      </c>
    </row>
    <row r="61" spans="2:9" x14ac:dyDescent="0.25">
      <c r="B61" s="150"/>
      <c r="C61" s="145" t="s">
        <v>58</v>
      </c>
      <c r="D61" s="172"/>
      <c r="E61" s="172"/>
      <c r="F61" s="172"/>
      <c r="G61" s="172"/>
      <c r="H61" s="189">
        <f t="shared" si="9"/>
        <v>0</v>
      </c>
      <c r="I61" s="191" t="str">
        <f t="shared" si="0"/>
        <v>Pa plotesuar</v>
      </c>
    </row>
    <row r="62" spans="2:9" ht="30" x14ac:dyDescent="0.3">
      <c r="B62" s="150"/>
      <c r="C62" s="146" t="s">
        <v>482</v>
      </c>
      <c r="D62" s="172"/>
      <c r="E62" s="172"/>
      <c r="F62" s="172"/>
      <c r="G62" s="172"/>
      <c r="H62" s="189">
        <f t="shared" si="9"/>
        <v>0</v>
      </c>
      <c r="I62" s="191" t="str">
        <f t="shared" si="0"/>
        <v>Pa plotesuar</v>
      </c>
    </row>
    <row r="63" spans="2:9" ht="60" x14ac:dyDescent="0.25">
      <c r="B63" s="150"/>
      <c r="C63" s="99" t="s">
        <v>212</v>
      </c>
      <c r="D63" s="116"/>
      <c r="E63" s="116"/>
      <c r="F63" s="116"/>
      <c r="G63" s="116"/>
      <c r="H63" s="119">
        <f t="shared" si="9"/>
        <v>0</v>
      </c>
      <c r="I63" s="81" t="str">
        <f t="shared" si="0"/>
        <v>Pa plotesuar</v>
      </c>
    </row>
    <row r="64" spans="2:9" ht="90" x14ac:dyDescent="0.25">
      <c r="B64" s="150"/>
      <c r="C64" s="99" t="s">
        <v>213</v>
      </c>
      <c r="D64" s="116"/>
      <c r="E64" s="116"/>
      <c r="F64" s="116"/>
      <c r="G64" s="116"/>
      <c r="H64" s="119">
        <f t="shared" si="9"/>
        <v>0</v>
      </c>
      <c r="I64" s="81" t="str">
        <f t="shared" ref="I64:I69" si="10">IF(H64=1,"Ok",IF(H64&gt;1,"Gabim","Pa plotesuar"))</f>
        <v>Pa plotesuar</v>
      </c>
    </row>
    <row r="65" spans="2:9" ht="105" x14ac:dyDescent="0.25">
      <c r="B65" s="150"/>
      <c r="C65" s="99" t="s">
        <v>214</v>
      </c>
      <c r="D65" s="116"/>
      <c r="E65" s="116"/>
      <c r="F65" s="116"/>
      <c r="G65" s="116"/>
      <c r="H65" s="119">
        <f t="shared" si="9"/>
        <v>0</v>
      </c>
      <c r="I65" s="81" t="str">
        <f t="shared" si="10"/>
        <v>Pa plotesuar</v>
      </c>
    </row>
    <row r="66" spans="2:9" ht="75" x14ac:dyDescent="0.25">
      <c r="B66" s="150"/>
      <c r="C66" s="99" t="s">
        <v>215</v>
      </c>
      <c r="D66" s="116"/>
      <c r="E66" s="116"/>
      <c r="F66" s="116"/>
      <c r="G66" s="116"/>
      <c r="H66" s="119">
        <f t="shared" si="9"/>
        <v>0</v>
      </c>
      <c r="I66" s="81" t="str">
        <f t="shared" si="10"/>
        <v>Pa plotesuar</v>
      </c>
    </row>
    <row r="67" spans="2:9" ht="60" x14ac:dyDescent="0.25">
      <c r="B67" s="150"/>
      <c r="C67" s="99" t="s">
        <v>216</v>
      </c>
      <c r="D67" s="116"/>
      <c r="E67" s="116"/>
      <c r="F67" s="116"/>
      <c r="G67" s="116"/>
      <c r="H67" s="119">
        <f t="shared" si="9"/>
        <v>0</v>
      </c>
      <c r="I67" s="81" t="str">
        <f t="shared" si="10"/>
        <v>Pa plotesuar</v>
      </c>
    </row>
    <row r="68" spans="2:9" ht="30" x14ac:dyDescent="0.25">
      <c r="B68" s="150"/>
      <c r="C68" s="99" t="s">
        <v>217</v>
      </c>
      <c r="D68" s="116"/>
      <c r="E68" s="116"/>
      <c r="F68" s="116"/>
      <c r="G68" s="116"/>
      <c r="H68" s="119">
        <f t="shared" si="9"/>
        <v>0</v>
      </c>
      <c r="I68" s="81" t="str">
        <f t="shared" si="10"/>
        <v>Pa plotesuar</v>
      </c>
    </row>
    <row r="69" spans="2:9" ht="60" x14ac:dyDescent="0.25">
      <c r="B69" s="150"/>
      <c r="C69" s="99" t="s">
        <v>218</v>
      </c>
      <c r="D69" s="116"/>
      <c r="E69" s="116"/>
      <c r="F69" s="116"/>
      <c r="G69" s="116"/>
      <c r="H69" s="119">
        <f t="shared" si="9"/>
        <v>0</v>
      </c>
      <c r="I69" s="81" t="str">
        <f t="shared" si="10"/>
        <v>Pa plotesuar</v>
      </c>
    </row>
    <row r="70" spans="2:9" x14ac:dyDescent="0.25">
      <c r="B70" s="150"/>
      <c r="C70" s="118"/>
      <c r="D70" s="116"/>
      <c r="E70" s="116"/>
      <c r="F70" s="116"/>
      <c r="G70" s="116"/>
      <c r="H70" s="124"/>
      <c r="I70" s="32"/>
    </row>
    <row r="71" spans="2:9" x14ac:dyDescent="0.25">
      <c r="B71" s="113" t="s">
        <v>117</v>
      </c>
      <c r="C71" s="9">
        <f>D72</f>
        <v>0</v>
      </c>
      <c r="D71" s="114">
        <f>COUNTIF(D52:D69,"x")</f>
        <v>0</v>
      </c>
      <c r="E71" s="114">
        <f>COUNTIF(E52:E69,"x")</f>
        <v>0</v>
      </c>
      <c r="F71" s="114">
        <f>COUNTIF(F52:F69,"x")</f>
        <v>0</v>
      </c>
      <c r="G71" s="114">
        <f>COUNTIF(G52:G69,"x")</f>
        <v>0</v>
      </c>
      <c r="H71" s="120">
        <f>SUM(H52:H69)*4</f>
        <v>0</v>
      </c>
      <c r="I71" s="30" t="s">
        <v>233</v>
      </c>
    </row>
    <row r="72" spans="2:9" ht="15.75" x14ac:dyDescent="0.3">
      <c r="B72" s="113" t="s">
        <v>118</v>
      </c>
      <c r="C72" s="11" t="str">
        <f>IFERROR(SUM(D71*1+E71*2+F71*3+G71*4)/H71, "")</f>
        <v/>
      </c>
      <c r="D72" s="28">
        <f>D71*1+E71*2+F71*3+G71*4</f>
        <v>0</v>
      </c>
      <c r="E72" s="4" t="s">
        <v>230</v>
      </c>
      <c r="F72" s="52">
        <f>H71</f>
        <v>0</v>
      </c>
      <c r="G72" s="127" t="s">
        <v>228</v>
      </c>
      <c r="H72" s="13"/>
      <c r="I72" s="17"/>
    </row>
    <row r="73" spans="2:9" ht="15.75" x14ac:dyDescent="0.3">
      <c r="B73" s="117" t="s">
        <v>119</v>
      </c>
      <c r="C73" s="10" t="str">
        <f>IF(C72&lt;51%,"Dobet",IF(AND(C72&lt;75%,C72&gt;50%),"Mjaftueshem",IF(AND(C72&lt;90%,C72&gt;74%),"Mire",IF(AND(C72&lt;=100%,C72&gt;89%),"Shume Mire", ""))))</f>
        <v/>
      </c>
      <c r="D73" s="12" t="str">
        <f>IFERROR((D71*1)/F72, "")</f>
        <v/>
      </c>
      <c r="E73" s="12" t="str">
        <f>IFERROR((E71*2)/F72, "")</f>
        <v/>
      </c>
      <c r="F73" s="12" t="str">
        <f>IFERROR((F71*3)/F72, "")</f>
        <v/>
      </c>
      <c r="G73" s="12" t="str">
        <f>IFERROR((G71*4)/F72, "")</f>
        <v/>
      </c>
      <c r="H73" s="121" t="str">
        <f>IF(H71&lt;&gt;0, SUM(D73:G73), "")</f>
        <v/>
      </c>
      <c r="I73" s="18"/>
    </row>
    <row r="74" spans="2:9" ht="60" x14ac:dyDescent="0.25">
      <c r="B74" s="184" t="s">
        <v>22</v>
      </c>
      <c r="C74" s="118" t="s">
        <v>59</v>
      </c>
      <c r="D74" s="116"/>
      <c r="E74" s="116"/>
      <c r="F74" s="116"/>
      <c r="G74" s="116"/>
      <c r="H74" s="119">
        <f t="shared" ref="H74:H83" si="11">COUNTIF(D74:G74,"x")</f>
        <v>0</v>
      </c>
      <c r="I74" s="81" t="str">
        <f t="shared" ref="I74:I95" si="12">IF(H74=1,"Ok",IF(H74&gt;1,"Gabim","Pa plotesuar"))</f>
        <v>Pa plotesuar</v>
      </c>
    </row>
    <row r="75" spans="2:9" ht="60" x14ac:dyDescent="0.25">
      <c r="B75" s="185"/>
      <c r="C75" s="118" t="s">
        <v>60</v>
      </c>
      <c r="D75" s="116"/>
      <c r="E75" s="116"/>
      <c r="F75" s="116"/>
      <c r="G75" s="116"/>
      <c r="H75" s="119">
        <f t="shared" si="11"/>
        <v>0</v>
      </c>
      <c r="I75" s="81" t="str">
        <f t="shared" si="12"/>
        <v>Pa plotesuar</v>
      </c>
    </row>
    <row r="76" spans="2:9" ht="75" x14ac:dyDescent="0.25">
      <c r="B76" s="185"/>
      <c r="C76" s="118" t="s">
        <v>61</v>
      </c>
      <c r="D76" s="116"/>
      <c r="E76" s="116"/>
      <c r="F76" s="116"/>
      <c r="G76" s="116"/>
      <c r="H76" s="119">
        <f t="shared" si="11"/>
        <v>0</v>
      </c>
      <c r="I76" s="81" t="str">
        <f t="shared" si="12"/>
        <v>Pa plotesuar</v>
      </c>
    </row>
    <row r="77" spans="2:9" ht="75" x14ac:dyDescent="0.25">
      <c r="B77" s="185"/>
      <c r="C77" s="118" t="s">
        <v>62</v>
      </c>
      <c r="D77" s="116"/>
      <c r="E77" s="116"/>
      <c r="F77" s="116"/>
      <c r="G77" s="116"/>
      <c r="H77" s="119">
        <f t="shared" si="11"/>
        <v>0</v>
      </c>
      <c r="I77" s="81" t="str">
        <f t="shared" si="12"/>
        <v>Pa plotesuar</v>
      </c>
    </row>
    <row r="78" spans="2:9" ht="30" x14ac:dyDescent="0.25">
      <c r="B78" s="185"/>
      <c r="C78" s="118" t="s">
        <v>63</v>
      </c>
      <c r="D78" s="116"/>
      <c r="E78" s="116"/>
      <c r="F78" s="116"/>
      <c r="G78" s="116"/>
      <c r="H78" s="119">
        <f t="shared" si="11"/>
        <v>0</v>
      </c>
      <c r="I78" s="81" t="str">
        <f t="shared" si="12"/>
        <v>Pa plotesuar</v>
      </c>
    </row>
    <row r="79" spans="2:9" ht="45" x14ac:dyDescent="0.25">
      <c r="B79" s="185"/>
      <c r="C79" s="118" t="s">
        <v>64</v>
      </c>
      <c r="D79" s="116"/>
      <c r="E79" s="116"/>
      <c r="F79" s="116"/>
      <c r="G79" s="116"/>
      <c r="H79" s="119">
        <f t="shared" si="11"/>
        <v>0</v>
      </c>
      <c r="I79" s="81" t="str">
        <f t="shared" si="12"/>
        <v>Pa plotesuar</v>
      </c>
    </row>
    <row r="80" spans="2:9" ht="45" x14ac:dyDescent="0.25">
      <c r="B80" s="185"/>
      <c r="C80" s="118" t="s">
        <v>65</v>
      </c>
      <c r="D80" s="116"/>
      <c r="E80" s="116"/>
      <c r="F80" s="116"/>
      <c r="G80" s="116"/>
      <c r="H80" s="119">
        <f t="shared" si="11"/>
        <v>0</v>
      </c>
      <c r="I80" s="81" t="str">
        <f t="shared" si="12"/>
        <v>Pa plotesuar</v>
      </c>
    </row>
    <row r="81" spans="2:11" ht="60" x14ac:dyDescent="0.25">
      <c r="B81" s="185"/>
      <c r="C81" s="118" t="s">
        <v>66</v>
      </c>
      <c r="D81" s="116"/>
      <c r="E81" s="116"/>
      <c r="F81" s="116"/>
      <c r="G81" s="116"/>
      <c r="H81" s="119">
        <f t="shared" si="11"/>
        <v>0</v>
      </c>
      <c r="I81" s="81" t="str">
        <f t="shared" si="12"/>
        <v>Pa plotesuar</v>
      </c>
    </row>
    <row r="82" spans="2:11" ht="75" x14ac:dyDescent="0.3">
      <c r="B82" s="185"/>
      <c r="C82" s="21" t="s">
        <v>360</v>
      </c>
      <c r="D82" s="141"/>
      <c r="E82" s="116"/>
      <c r="F82" s="116"/>
      <c r="G82" s="116"/>
      <c r="H82" s="119">
        <f t="shared" si="11"/>
        <v>0</v>
      </c>
      <c r="I82" s="81" t="str">
        <f t="shared" si="12"/>
        <v>Pa plotesuar</v>
      </c>
    </row>
    <row r="83" spans="2:11" ht="45" x14ac:dyDescent="0.25">
      <c r="B83" s="186"/>
      <c r="C83" s="143" t="s">
        <v>470</v>
      </c>
      <c r="D83" s="141"/>
      <c r="E83" s="130"/>
      <c r="F83" s="130"/>
      <c r="G83" s="130"/>
      <c r="H83" s="119">
        <f t="shared" si="11"/>
        <v>0</v>
      </c>
      <c r="I83" s="132" t="str">
        <f t="shared" si="12"/>
        <v>Pa plotesuar</v>
      </c>
      <c r="K83" s="140"/>
    </row>
    <row r="84" spans="2:11" x14ac:dyDescent="0.25">
      <c r="B84" s="113" t="s">
        <v>117</v>
      </c>
      <c r="C84" s="142">
        <f>D85</f>
        <v>0</v>
      </c>
      <c r="D84" s="114">
        <f>COUNTIF(D74:D83,"x")</f>
        <v>0</v>
      </c>
      <c r="E84" s="131">
        <f t="shared" ref="E84:G84" si="13">COUNTIF(E74:E83,"x")</f>
        <v>0</v>
      </c>
      <c r="F84" s="131">
        <f t="shared" si="13"/>
        <v>0</v>
      </c>
      <c r="G84" s="131">
        <f t="shared" si="13"/>
        <v>0</v>
      </c>
      <c r="H84" s="120">
        <f>SUM(H74:H83)*4</f>
        <v>0</v>
      </c>
      <c r="I84" s="30" t="s">
        <v>229</v>
      </c>
    </row>
    <row r="85" spans="2:11" ht="15.75" x14ac:dyDescent="0.3">
      <c r="B85" s="113" t="s">
        <v>118</v>
      </c>
      <c r="C85" s="11" t="str">
        <f>IFERROR(SUM(D84*1+E84*2+F84*3+G84*4)/H84, "")</f>
        <v/>
      </c>
      <c r="D85" s="28">
        <f>D84*1+E84*2+F84*3+G84*4</f>
        <v>0</v>
      </c>
      <c r="E85" s="4" t="s">
        <v>230</v>
      </c>
      <c r="F85" s="52">
        <f>H84</f>
        <v>0</v>
      </c>
      <c r="G85" s="127" t="s">
        <v>228</v>
      </c>
      <c r="H85" s="13"/>
      <c r="I85" s="17"/>
    </row>
    <row r="86" spans="2:11" ht="15.75" x14ac:dyDescent="0.3">
      <c r="B86" s="117" t="s">
        <v>119</v>
      </c>
      <c r="C86" s="10" t="str">
        <f>IF(C85&lt;51%,"Dobet",IF(AND(C85&lt;75%,C85&gt;50%),"Mjaftueshem",IF(AND(C85&lt;90%,C85&gt;74%),"Mire",IF(AND(C85&lt;=100%,C85&gt;89%),"Shume Mire", ""))))</f>
        <v/>
      </c>
      <c r="D86" s="12" t="str">
        <f>IFERROR((D84*1)/F85, "")</f>
        <v/>
      </c>
      <c r="E86" s="12" t="str">
        <f>IFERROR((E84*2)/F85, "")</f>
        <v/>
      </c>
      <c r="F86" s="12" t="str">
        <f>IFERROR((F84*3)/F85, "")</f>
        <v/>
      </c>
      <c r="G86" s="12" t="str">
        <f>IFERROR((G84*4)/F85, "")</f>
        <v/>
      </c>
      <c r="H86" s="121" t="str">
        <f>IF(H84&lt;&gt;0, SUM(D86:G86), "")</f>
        <v/>
      </c>
      <c r="I86" s="18"/>
    </row>
    <row r="87" spans="2:11" ht="30" x14ac:dyDescent="0.25">
      <c r="B87" s="147" t="s">
        <v>322</v>
      </c>
      <c r="C87" s="118" t="s">
        <v>67</v>
      </c>
      <c r="D87" s="116"/>
      <c r="E87" s="116"/>
      <c r="F87" s="116"/>
      <c r="G87" s="116"/>
      <c r="H87" s="119">
        <f t="shared" ref="H87:H95" si="14">COUNTIF(D87:G87,"x")</f>
        <v>0</v>
      </c>
      <c r="I87" s="81" t="str">
        <f t="shared" si="12"/>
        <v>Pa plotesuar</v>
      </c>
    </row>
    <row r="88" spans="2:11" ht="30" x14ac:dyDescent="0.25">
      <c r="B88" s="147"/>
      <c r="C88" s="118" t="s">
        <v>68</v>
      </c>
      <c r="D88" s="116"/>
      <c r="E88" s="116"/>
      <c r="F88" s="116"/>
      <c r="G88" s="116"/>
      <c r="H88" s="119">
        <f t="shared" si="14"/>
        <v>0</v>
      </c>
      <c r="I88" s="81" t="str">
        <f t="shared" si="12"/>
        <v>Pa plotesuar</v>
      </c>
    </row>
    <row r="89" spans="2:11" ht="30" x14ac:dyDescent="0.25">
      <c r="B89" s="147"/>
      <c r="C89" s="118" t="s">
        <v>69</v>
      </c>
      <c r="D89" s="116"/>
      <c r="E89" s="116"/>
      <c r="F89" s="116"/>
      <c r="G89" s="116"/>
      <c r="H89" s="119">
        <f t="shared" si="14"/>
        <v>0</v>
      </c>
      <c r="I89" s="81" t="str">
        <f t="shared" si="12"/>
        <v>Pa plotesuar</v>
      </c>
    </row>
    <row r="90" spans="2:11" ht="30" x14ac:dyDescent="0.25">
      <c r="B90" s="147"/>
      <c r="C90" s="118" t="s">
        <v>70</v>
      </c>
      <c r="D90" s="116"/>
      <c r="E90" s="116"/>
      <c r="F90" s="116"/>
      <c r="G90" s="116"/>
      <c r="H90" s="119">
        <f t="shared" si="14"/>
        <v>0</v>
      </c>
      <c r="I90" s="81" t="str">
        <f t="shared" si="12"/>
        <v>Pa plotesuar</v>
      </c>
    </row>
    <row r="91" spans="2:11" ht="60" x14ac:dyDescent="0.25">
      <c r="B91" s="147"/>
      <c r="C91" s="118" t="s">
        <v>71</v>
      </c>
      <c r="D91" s="116"/>
      <c r="E91" s="116"/>
      <c r="F91" s="116"/>
      <c r="G91" s="116"/>
      <c r="H91" s="119">
        <f t="shared" si="14"/>
        <v>0</v>
      </c>
      <c r="I91" s="81" t="str">
        <f t="shared" si="12"/>
        <v>Pa plotesuar</v>
      </c>
    </row>
    <row r="92" spans="2:11" ht="45" x14ac:dyDescent="0.25">
      <c r="B92" s="147"/>
      <c r="C92" s="118" t="s">
        <v>72</v>
      </c>
      <c r="D92" s="116"/>
      <c r="E92" s="116"/>
      <c r="F92" s="116"/>
      <c r="G92" s="116"/>
      <c r="H92" s="119">
        <f t="shared" si="14"/>
        <v>0</v>
      </c>
      <c r="I92" s="81" t="str">
        <f t="shared" si="12"/>
        <v>Pa plotesuar</v>
      </c>
    </row>
    <row r="93" spans="2:11" ht="60" x14ac:dyDescent="0.25">
      <c r="B93" s="147"/>
      <c r="C93" s="118" t="s">
        <v>73</v>
      </c>
      <c r="D93" s="116"/>
      <c r="E93" s="116"/>
      <c r="F93" s="116"/>
      <c r="G93" s="116"/>
      <c r="H93" s="119">
        <f t="shared" si="14"/>
        <v>0</v>
      </c>
      <c r="I93" s="81" t="str">
        <f t="shared" si="12"/>
        <v>Pa plotesuar</v>
      </c>
    </row>
    <row r="94" spans="2:11" ht="45" x14ac:dyDescent="0.25">
      <c r="B94" s="147"/>
      <c r="C94" s="118" t="s">
        <v>74</v>
      </c>
      <c r="D94" s="116"/>
      <c r="E94" s="116"/>
      <c r="F94" s="116"/>
      <c r="G94" s="116"/>
      <c r="H94" s="119">
        <f t="shared" si="14"/>
        <v>0</v>
      </c>
      <c r="I94" s="81" t="str">
        <f t="shared" si="12"/>
        <v>Pa plotesuar</v>
      </c>
    </row>
    <row r="95" spans="2:11" ht="45" x14ac:dyDescent="0.25">
      <c r="B95" s="147"/>
      <c r="C95" s="118" t="s">
        <v>75</v>
      </c>
      <c r="D95" s="116"/>
      <c r="E95" s="116"/>
      <c r="F95" s="116"/>
      <c r="G95" s="116"/>
      <c r="H95" s="119">
        <f t="shared" si="14"/>
        <v>0</v>
      </c>
      <c r="I95" s="81" t="str">
        <f t="shared" si="12"/>
        <v>Pa plotesuar</v>
      </c>
    </row>
    <row r="96" spans="2:11" ht="15.75" x14ac:dyDescent="0.3">
      <c r="B96" s="113" t="s">
        <v>117</v>
      </c>
      <c r="C96" s="8">
        <f>D97</f>
        <v>0</v>
      </c>
      <c r="D96" s="115">
        <f>COUNTIF(D87:D95,"x")</f>
        <v>0</v>
      </c>
      <c r="E96" s="115">
        <f t="shared" ref="E96:G96" si="15">COUNTIF(E87:E95,"x")</f>
        <v>0</v>
      </c>
      <c r="F96" s="115">
        <f t="shared" si="15"/>
        <v>0</v>
      </c>
      <c r="G96" s="115">
        <f t="shared" si="15"/>
        <v>0</v>
      </c>
      <c r="H96" s="120">
        <f>SUM(H87:H95)*4</f>
        <v>0</v>
      </c>
      <c r="I96" s="32" t="s">
        <v>233</v>
      </c>
    </row>
    <row r="97" spans="2:9" ht="15.75" x14ac:dyDescent="0.3">
      <c r="B97" s="113" t="s">
        <v>118</v>
      </c>
      <c r="C97" s="11" t="str">
        <f>IFERROR(SUM(D96*1+E96*2+F96*3+G96*4)/H96, "")</f>
        <v/>
      </c>
      <c r="D97" s="29">
        <f>D96*1+E96*2+F96*3+G96*4</f>
        <v>0</v>
      </c>
      <c r="E97" s="16" t="s">
        <v>227</v>
      </c>
      <c r="F97" s="55">
        <f>H96</f>
        <v>0</v>
      </c>
      <c r="G97" s="124" t="s">
        <v>228</v>
      </c>
      <c r="H97" s="13"/>
      <c r="I97" s="17"/>
    </row>
    <row r="98" spans="2:9" ht="15.75" x14ac:dyDescent="0.3">
      <c r="B98" s="117" t="s">
        <v>119</v>
      </c>
      <c r="C98" s="10" t="str">
        <f>IF(C97&lt;51%,"Dobet",IF(AND(C97&lt;75%,C97&gt;50%),"Mjaftueshem",IF(AND(C97&lt;90%,C97&gt;74%),"Mire",IF(AND(C97&lt;=100%,C97&gt;89%),"Shume Mire", ""))))</f>
        <v/>
      </c>
      <c r="D98" s="12" t="str">
        <f>IFERROR((D96*1)/F97, "")</f>
        <v/>
      </c>
      <c r="E98" s="12" t="str">
        <f>IFERROR((E96*2)/F97, "")</f>
        <v/>
      </c>
      <c r="F98" s="12" t="str">
        <f>IFERROR((F96*3)/F97, "")</f>
        <v/>
      </c>
      <c r="G98" s="12" t="str">
        <f>IFERROR((G96*4)/F97, "")</f>
        <v/>
      </c>
      <c r="H98" s="121" t="str">
        <f>IF(H96&lt;&gt;0, SUM(D98:G98), "")</f>
        <v/>
      </c>
      <c r="I98" s="18"/>
    </row>
    <row r="99" spans="2:9" ht="15.75" x14ac:dyDescent="0.3">
      <c r="B99" s="44"/>
      <c r="C99" s="5"/>
    </row>
    <row r="100" spans="2:9" ht="15.75" x14ac:dyDescent="0.3">
      <c r="B100" s="45"/>
      <c r="C100" s="100"/>
      <c r="D100" s="183"/>
      <c r="E100" s="183"/>
    </row>
    <row r="101" spans="2:9" ht="15.75" x14ac:dyDescent="0.3">
      <c r="B101" s="47"/>
      <c r="C101" s="100"/>
      <c r="D101" s="183"/>
      <c r="E101" s="183"/>
    </row>
    <row r="102" spans="2:9" ht="15.75" x14ac:dyDescent="0.3">
      <c r="B102" s="44"/>
      <c r="C102" s="48" t="s">
        <v>285</v>
      </c>
      <c r="D102" s="182" t="s">
        <v>119</v>
      </c>
      <c r="E102" s="182"/>
    </row>
    <row r="103" spans="2:9" ht="15.75" x14ac:dyDescent="0.3">
      <c r="B103" s="35" t="s">
        <v>277</v>
      </c>
      <c r="C103" s="53" t="str">
        <f>C17</f>
        <v/>
      </c>
      <c r="D103" s="180" t="str">
        <f t="shared" ref="D103:D109" si="16">IF(C103&lt;51%,"Dobet",IF(AND(C103&lt;75%,C103&gt;50%),"Mjaftueshem",IF(AND(C103&lt;90%,C103&gt;74%),"Mire",IF(AND(C103&lt;=100%,C103&gt;89%),"Shume Mire",""))))</f>
        <v/>
      </c>
      <c r="E103" s="180"/>
    </row>
    <row r="104" spans="2:9" ht="15.75" x14ac:dyDescent="0.3">
      <c r="B104" s="35" t="s">
        <v>278</v>
      </c>
      <c r="C104" s="53" t="str">
        <f>C27</f>
        <v/>
      </c>
      <c r="D104" s="180" t="str">
        <f t="shared" si="16"/>
        <v/>
      </c>
      <c r="E104" s="180"/>
    </row>
    <row r="105" spans="2:9" ht="15.75" x14ac:dyDescent="0.3">
      <c r="B105" s="35" t="s">
        <v>279</v>
      </c>
      <c r="C105" s="53" t="str">
        <f>C41</f>
        <v/>
      </c>
      <c r="D105" s="180" t="str">
        <f t="shared" si="16"/>
        <v/>
      </c>
      <c r="E105" s="180"/>
    </row>
    <row r="106" spans="2:9" ht="15.75" x14ac:dyDescent="0.3">
      <c r="B106" s="35" t="s">
        <v>280</v>
      </c>
      <c r="C106" s="53" t="str">
        <f>C50</f>
        <v/>
      </c>
      <c r="D106" s="180" t="str">
        <f t="shared" si="16"/>
        <v/>
      </c>
      <c r="E106" s="180"/>
    </row>
    <row r="107" spans="2:9" ht="15.75" x14ac:dyDescent="0.3">
      <c r="B107" s="35" t="s">
        <v>281</v>
      </c>
      <c r="C107" s="53" t="str">
        <f>C72</f>
        <v/>
      </c>
      <c r="D107" s="180" t="str">
        <f t="shared" si="16"/>
        <v/>
      </c>
      <c r="E107" s="180"/>
    </row>
    <row r="108" spans="2:9" ht="15.75" x14ac:dyDescent="0.3">
      <c r="B108" s="35" t="s">
        <v>282</v>
      </c>
      <c r="C108" s="53" t="str">
        <f>C85</f>
        <v/>
      </c>
      <c r="D108" s="180" t="str">
        <f t="shared" si="16"/>
        <v/>
      </c>
      <c r="E108" s="180"/>
    </row>
    <row r="109" spans="2:9" ht="15.75" x14ac:dyDescent="0.3">
      <c r="B109" s="35" t="s">
        <v>283</v>
      </c>
      <c r="C109" s="53" t="str">
        <f>C97</f>
        <v/>
      </c>
      <c r="D109" s="180" t="str">
        <f t="shared" si="16"/>
        <v/>
      </c>
      <c r="E109" s="180"/>
    </row>
    <row r="110" spans="2:9" ht="15.75" x14ac:dyDescent="0.3">
      <c r="B110" s="36" t="s">
        <v>284</v>
      </c>
      <c r="C110" s="58" t="str">
        <f>IFERROR(AVERAGEIF(C103:C109, "&lt;&gt;"), "")</f>
        <v/>
      </c>
      <c r="D110" s="178" t="str">
        <f>IF(C110&lt;51%,"Dobet",IF(AND(C110&lt;75%,C110&gt;50%),"Mjaftueshem",IF(AND(C110&lt;90%,C110&gt;74%),"Mire",IF(AND(C110&lt;=100%,C110&gt;89%),"Shume Mire",""))))</f>
        <v/>
      </c>
      <c r="E110" s="178"/>
      <c r="F110" s="163" t="s">
        <v>294</v>
      </c>
      <c r="G110" s="163"/>
      <c r="H110" s="163"/>
    </row>
    <row r="111" spans="2:9" s="38" customFormat="1" ht="15.75" x14ac:dyDescent="0.3">
      <c r="B111" s="34"/>
      <c r="C111" s="89"/>
      <c r="D111" s="86"/>
      <c r="E111" s="86"/>
      <c r="F111" s="27"/>
      <c r="G111" s="27"/>
      <c r="H111" s="27"/>
      <c r="I111" s="27"/>
    </row>
    <row r="112" spans="2:9" ht="15.75" x14ac:dyDescent="0.3">
      <c r="B112" s="90"/>
      <c r="C112" s="48" t="s">
        <v>289</v>
      </c>
      <c r="D112" s="181" t="s">
        <v>290</v>
      </c>
      <c r="E112" s="181"/>
    </row>
    <row r="113" spans="2:5" ht="15.75" x14ac:dyDescent="0.3">
      <c r="B113" s="37" t="s">
        <v>242</v>
      </c>
      <c r="C113" s="53">
        <f>'Fusha-1'!C156</f>
        <v>0.74537037037037035</v>
      </c>
      <c r="D113" s="180" t="str">
        <f>IF(C113&lt;51%,"Dobet",IF(AND(C113&lt;75%,C113&gt;50%),"Mjaftueshem",IF(AND(C113&lt;90%,C113&gt;74%),"Mire",IF(AND(C113&lt;=100%,C113&gt;89%),"Shume Mire",""))))</f>
        <v>Mjaftueshem</v>
      </c>
      <c r="E113" s="180"/>
    </row>
    <row r="114" spans="2:5" ht="15.75" x14ac:dyDescent="0.3">
      <c r="B114" s="37" t="s">
        <v>243</v>
      </c>
      <c r="C114" s="53" t="str">
        <f>'Fusha-2'!C120</f>
        <v/>
      </c>
      <c r="D114" s="180" t="str">
        <f>IF(C114&lt;51%,"Dobet",IF(AND(C114&lt;75%,C114&gt;50%),"Mjaftueshem",IF(AND(C114&lt;90%,C114&gt;74%),"Mire",IF(AND(C114&lt;=100%,C114&gt;89%),"Shume Mire",""))))</f>
        <v/>
      </c>
      <c r="E114" s="180"/>
    </row>
    <row r="115" spans="2:5" ht="15.75" x14ac:dyDescent="0.3">
      <c r="B115" s="37" t="s">
        <v>244</v>
      </c>
      <c r="C115" s="53" t="str">
        <f>'Fusha-3'!C116</f>
        <v/>
      </c>
      <c r="D115" s="180" t="str">
        <f>IF(C115&lt;51%,"Dobet",IF(AND(C115&lt;75%,C115&gt;50%),"Mjaftueshem",IF(AND(C115&lt;90%,C115&gt;74%),"Mire",IF(AND(C115&lt;=100%,C115&gt;89%),"Shume Mire",""))))</f>
        <v/>
      </c>
      <c r="E115" s="180"/>
    </row>
    <row r="116" spans="2:5" ht="15.75" x14ac:dyDescent="0.3">
      <c r="B116" s="37" t="s">
        <v>245</v>
      </c>
      <c r="C116" s="53" t="str">
        <f>C110</f>
        <v/>
      </c>
      <c r="D116" s="180" t="str">
        <f>IF(C116&lt;51%,"Dobet",IF(AND(C116&lt;75%,C116&gt;50%),"Mjaftueshem",IF(AND(C116&lt;90%,C116&gt;74%),"Mire",IF(AND(C116&lt;=100%,C116&gt;89%),"Shume Mire",""))))</f>
        <v/>
      </c>
      <c r="E116" s="180"/>
    </row>
    <row r="117" spans="2:5" ht="15.75" x14ac:dyDescent="0.3">
      <c r="B117" s="91"/>
      <c r="C117" s="101"/>
      <c r="D117" s="102"/>
      <c r="E117" s="102"/>
    </row>
    <row r="118" spans="2:5" ht="15.75" x14ac:dyDescent="0.3">
      <c r="B118" s="92"/>
      <c r="C118" s="103"/>
      <c r="D118" s="104"/>
      <c r="E118" s="104"/>
    </row>
    <row r="119" spans="2:5" ht="30" x14ac:dyDescent="0.3">
      <c r="B119" s="36" t="s">
        <v>323</v>
      </c>
      <c r="C119" s="58">
        <f>IFERROR(AVERAGE(C113:C116),"")</f>
        <v>0.74537037037037035</v>
      </c>
      <c r="D119" s="179"/>
      <c r="E119" s="179"/>
    </row>
    <row r="120" spans="2:5" ht="15.75" x14ac:dyDescent="0.3">
      <c r="B120" s="93" t="s">
        <v>246</v>
      </c>
      <c r="C120" s="57" t="str">
        <f>IF(C119&lt;51%,"Dobet",IF(AND(C119&lt;75%,C119&gt;50%),"Mjaftueshem",IF(AND(C119&lt;90%,C119&gt;74%),"Mire",IF(AND(C119&lt;=100%,C119&gt;89%),"Shume Mire", ""))))</f>
        <v>Mjaftueshem</v>
      </c>
      <c r="D120" s="179"/>
      <c r="E120" s="179"/>
    </row>
    <row r="121" spans="2:5" ht="15.75" x14ac:dyDescent="0.3">
      <c r="B121" s="44"/>
      <c r="C121" s="56"/>
    </row>
    <row r="122" spans="2:5" ht="15.75" x14ac:dyDescent="0.3">
      <c r="B122" s="44"/>
      <c r="C122" s="5"/>
    </row>
    <row r="123" spans="2:5" ht="15.75" x14ac:dyDescent="0.3">
      <c r="B123" s="44"/>
      <c r="C123" s="5"/>
    </row>
    <row r="124" spans="2:5" ht="15.75" x14ac:dyDescent="0.3">
      <c r="B124" s="44"/>
      <c r="C124" s="5"/>
    </row>
    <row r="125" spans="2:5" ht="15.75" x14ac:dyDescent="0.3">
      <c r="B125" s="44"/>
      <c r="C125" s="5"/>
    </row>
    <row r="126" spans="2:5" ht="15.75" x14ac:dyDescent="0.3">
      <c r="B126" s="44"/>
      <c r="C126" s="5"/>
    </row>
    <row r="127" spans="2:5" ht="15.75" x14ac:dyDescent="0.3">
      <c r="B127" s="44"/>
      <c r="C127" s="5"/>
    </row>
    <row r="129" spans="2:2" x14ac:dyDescent="0.25">
      <c r="B129" s="42" t="s">
        <v>23</v>
      </c>
    </row>
    <row r="130" spans="2:2" x14ac:dyDescent="0.25">
      <c r="B130" s="42" t="s">
        <v>24</v>
      </c>
    </row>
  </sheetData>
  <sheetProtection sheet="1" objects="1" scenarios="1" selectLockedCells="1"/>
  <mergeCells count="39">
    <mergeCell ref="B74:B83"/>
    <mergeCell ref="B2:I2"/>
    <mergeCell ref="B3:I3"/>
    <mergeCell ref="H4:H5"/>
    <mergeCell ref="H53:H62"/>
    <mergeCell ref="I53:I62"/>
    <mergeCell ref="I4:I5"/>
    <mergeCell ref="B29:B39"/>
    <mergeCell ref="B43:B48"/>
    <mergeCell ref="B4:B5"/>
    <mergeCell ref="C4:C5"/>
    <mergeCell ref="D53:D62"/>
    <mergeCell ref="D4:G4"/>
    <mergeCell ref="B6:B15"/>
    <mergeCell ref="G53:G62"/>
    <mergeCell ref="B19:B25"/>
    <mergeCell ref="D105:E105"/>
    <mergeCell ref="D102:E102"/>
    <mergeCell ref="E53:E62"/>
    <mergeCell ref="F53:F62"/>
    <mergeCell ref="D100:E100"/>
    <mergeCell ref="D101:E101"/>
    <mergeCell ref="D103:E103"/>
    <mergeCell ref="B52:B70"/>
    <mergeCell ref="D110:E110"/>
    <mergeCell ref="D120:E120"/>
    <mergeCell ref="F110:H110"/>
    <mergeCell ref="D113:E113"/>
    <mergeCell ref="D114:E114"/>
    <mergeCell ref="D112:E112"/>
    <mergeCell ref="D115:E115"/>
    <mergeCell ref="D116:E116"/>
    <mergeCell ref="D119:E119"/>
    <mergeCell ref="D106:E106"/>
    <mergeCell ref="D107:E107"/>
    <mergeCell ref="D108:E108"/>
    <mergeCell ref="D109:E109"/>
    <mergeCell ref="B87:B95"/>
    <mergeCell ref="D104:E104"/>
  </mergeCells>
  <dataValidations count="1">
    <dataValidation type="list" allowBlank="1" showInputMessage="1" showErrorMessage="1" sqref="D6:G15 D19:G25 D29:G39 D43:G48 D74:G83 D87:G95 D52:G70" xr:uid="{00000000-0002-0000-0300-000000000000}">
      <formula1>"x"</formula1>
    </dataValidation>
  </dataValidations>
  <hyperlinks>
    <hyperlink ref="B129" location="_ftnref1" display="_ftnref1" xr:uid="{00000000-0004-0000-0300-000000000000}"/>
    <hyperlink ref="B130" location="_ftnref2" display="_ftnref2" xr:uid="{00000000-0004-0000-0300-000001000000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U19"/>
  <sheetViews>
    <sheetView showGridLines="0" workbookViewId="0">
      <selection activeCell="G10" sqref="G10"/>
    </sheetView>
  </sheetViews>
  <sheetFormatPr defaultRowHeight="15" x14ac:dyDescent="0.3"/>
  <cols>
    <col min="1" max="1" width="3.5703125" style="25" customWidth="1"/>
    <col min="2" max="2" width="24.42578125" style="45" customWidth="1"/>
    <col min="3" max="3" width="46.140625" style="6" customWidth="1"/>
    <col min="4" max="4" width="10.85546875" style="19" bestFit="1" customWidth="1"/>
    <col min="5" max="16" width="10" style="19" customWidth="1"/>
    <col min="17" max="44" width="15.5703125" style="19" customWidth="1"/>
    <col min="45" max="45" width="12" style="19" customWidth="1"/>
    <col min="46" max="47" width="14.85546875" style="19" customWidth="1"/>
    <col min="48" max="51" width="8.7109375" style="25"/>
    <col min="52" max="52" width="28.42578125" style="25" customWidth="1"/>
    <col min="53" max="284" width="8.7109375" style="25"/>
    <col min="285" max="285" width="3.5703125" style="25" customWidth="1"/>
    <col min="286" max="286" width="24.42578125" style="25" customWidth="1"/>
    <col min="287" max="287" width="46.140625" style="25" customWidth="1"/>
    <col min="288" max="288" width="10" style="25" customWidth="1"/>
    <col min="289" max="301" width="15.5703125" style="25" customWidth="1"/>
    <col min="302" max="302" width="8.42578125" style="25" customWidth="1"/>
    <col min="303" max="303" width="14.85546875" style="25" customWidth="1"/>
    <col min="304" max="307" width="8.7109375" style="25"/>
    <col min="308" max="308" width="28.42578125" style="25" customWidth="1"/>
    <col min="309" max="540" width="8.7109375" style="25"/>
    <col min="541" max="541" width="3.5703125" style="25" customWidth="1"/>
    <col min="542" max="542" width="24.42578125" style="25" customWidth="1"/>
    <col min="543" max="543" width="46.140625" style="25" customWidth="1"/>
    <col min="544" max="544" width="10" style="25" customWidth="1"/>
    <col min="545" max="557" width="15.5703125" style="25" customWidth="1"/>
    <col min="558" max="558" width="8.42578125" style="25" customWidth="1"/>
    <col min="559" max="559" width="14.85546875" style="25" customWidth="1"/>
    <col min="560" max="563" width="8.7109375" style="25"/>
    <col min="564" max="564" width="28.42578125" style="25" customWidth="1"/>
    <col min="565" max="796" width="8.7109375" style="25"/>
    <col min="797" max="797" width="3.5703125" style="25" customWidth="1"/>
    <col min="798" max="798" width="24.42578125" style="25" customWidth="1"/>
    <col min="799" max="799" width="46.140625" style="25" customWidth="1"/>
    <col min="800" max="800" width="10" style="25" customWidth="1"/>
    <col min="801" max="813" width="15.5703125" style="25" customWidth="1"/>
    <col min="814" max="814" width="8.42578125" style="25" customWidth="1"/>
    <col min="815" max="815" width="14.85546875" style="25" customWidth="1"/>
    <col min="816" max="819" width="8.7109375" style="25"/>
    <col min="820" max="820" width="28.42578125" style="25" customWidth="1"/>
    <col min="821" max="1052" width="8.7109375" style="25"/>
    <col min="1053" max="1053" width="3.5703125" style="25" customWidth="1"/>
    <col min="1054" max="1054" width="24.42578125" style="25" customWidth="1"/>
    <col min="1055" max="1055" width="46.140625" style="25" customWidth="1"/>
    <col min="1056" max="1056" width="10" style="25" customWidth="1"/>
    <col min="1057" max="1069" width="15.5703125" style="25" customWidth="1"/>
    <col min="1070" max="1070" width="8.42578125" style="25" customWidth="1"/>
    <col min="1071" max="1071" width="14.85546875" style="25" customWidth="1"/>
    <col min="1072" max="1075" width="8.7109375" style="25"/>
    <col min="1076" max="1076" width="28.42578125" style="25" customWidth="1"/>
    <col min="1077" max="1308" width="8.7109375" style="25"/>
    <col min="1309" max="1309" width="3.5703125" style="25" customWidth="1"/>
    <col min="1310" max="1310" width="24.42578125" style="25" customWidth="1"/>
    <col min="1311" max="1311" width="46.140625" style="25" customWidth="1"/>
    <col min="1312" max="1312" width="10" style="25" customWidth="1"/>
    <col min="1313" max="1325" width="15.5703125" style="25" customWidth="1"/>
    <col min="1326" max="1326" width="8.42578125" style="25" customWidth="1"/>
    <col min="1327" max="1327" width="14.85546875" style="25" customWidth="1"/>
    <col min="1328" max="1331" width="8.7109375" style="25"/>
    <col min="1332" max="1332" width="28.42578125" style="25" customWidth="1"/>
    <col min="1333" max="1564" width="8.7109375" style="25"/>
    <col min="1565" max="1565" width="3.5703125" style="25" customWidth="1"/>
    <col min="1566" max="1566" width="24.42578125" style="25" customWidth="1"/>
    <col min="1567" max="1567" width="46.140625" style="25" customWidth="1"/>
    <col min="1568" max="1568" width="10" style="25" customWidth="1"/>
    <col min="1569" max="1581" width="15.5703125" style="25" customWidth="1"/>
    <col min="1582" max="1582" width="8.42578125" style="25" customWidth="1"/>
    <col min="1583" max="1583" width="14.85546875" style="25" customWidth="1"/>
    <col min="1584" max="1587" width="8.7109375" style="25"/>
    <col min="1588" max="1588" width="28.42578125" style="25" customWidth="1"/>
    <col min="1589" max="1820" width="8.7109375" style="25"/>
    <col min="1821" max="1821" width="3.5703125" style="25" customWidth="1"/>
    <col min="1822" max="1822" width="24.42578125" style="25" customWidth="1"/>
    <col min="1823" max="1823" width="46.140625" style="25" customWidth="1"/>
    <col min="1824" max="1824" width="10" style="25" customWidth="1"/>
    <col min="1825" max="1837" width="15.5703125" style="25" customWidth="1"/>
    <col min="1838" max="1838" width="8.42578125" style="25" customWidth="1"/>
    <col min="1839" max="1839" width="14.85546875" style="25" customWidth="1"/>
    <col min="1840" max="1843" width="8.7109375" style="25"/>
    <col min="1844" max="1844" width="28.42578125" style="25" customWidth="1"/>
    <col min="1845" max="2076" width="8.7109375" style="25"/>
    <col min="2077" max="2077" width="3.5703125" style="25" customWidth="1"/>
    <col min="2078" max="2078" width="24.42578125" style="25" customWidth="1"/>
    <col min="2079" max="2079" width="46.140625" style="25" customWidth="1"/>
    <col min="2080" max="2080" width="10" style="25" customWidth="1"/>
    <col min="2081" max="2093" width="15.5703125" style="25" customWidth="1"/>
    <col min="2094" max="2094" width="8.42578125" style="25" customWidth="1"/>
    <col min="2095" max="2095" width="14.85546875" style="25" customWidth="1"/>
    <col min="2096" max="2099" width="8.7109375" style="25"/>
    <col min="2100" max="2100" width="28.42578125" style="25" customWidth="1"/>
    <col min="2101" max="2332" width="8.7109375" style="25"/>
    <col min="2333" max="2333" width="3.5703125" style="25" customWidth="1"/>
    <col min="2334" max="2334" width="24.42578125" style="25" customWidth="1"/>
    <col min="2335" max="2335" width="46.140625" style="25" customWidth="1"/>
    <col min="2336" max="2336" width="10" style="25" customWidth="1"/>
    <col min="2337" max="2349" width="15.5703125" style="25" customWidth="1"/>
    <col min="2350" max="2350" width="8.42578125" style="25" customWidth="1"/>
    <col min="2351" max="2351" width="14.85546875" style="25" customWidth="1"/>
    <col min="2352" max="2355" width="8.7109375" style="25"/>
    <col min="2356" max="2356" width="28.42578125" style="25" customWidth="1"/>
    <col min="2357" max="2588" width="8.7109375" style="25"/>
    <col min="2589" max="2589" width="3.5703125" style="25" customWidth="1"/>
    <col min="2590" max="2590" width="24.42578125" style="25" customWidth="1"/>
    <col min="2591" max="2591" width="46.140625" style="25" customWidth="1"/>
    <col min="2592" max="2592" width="10" style="25" customWidth="1"/>
    <col min="2593" max="2605" width="15.5703125" style="25" customWidth="1"/>
    <col min="2606" max="2606" width="8.42578125" style="25" customWidth="1"/>
    <col min="2607" max="2607" width="14.85546875" style="25" customWidth="1"/>
    <col min="2608" max="2611" width="8.7109375" style="25"/>
    <col min="2612" max="2612" width="28.42578125" style="25" customWidth="1"/>
    <col min="2613" max="2844" width="8.7109375" style="25"/>
    <col min="2845" max="2845" width="3.5703125" style="25" customWidth="1"/>
    <col min="2846" max="2846" width="24.42578125" style="25" customWidth="1"/>
    <col min="2847" max="2847" width="46.140625" style="25" customWidth="1"/>
    <col min="2848" max="2848" width="10" style="25" customWidth="1"/>
    <col min="2849" max="2861" width="15.5703125" style="25" customWidth="1"/>
    <col min="2862" max="2862" width="8.42578125" style="25" customWidth="1"/>
    <col min="2863" max="2863" width="14.85546875" style="25" customWidth="1"/>
    <col min="2864" max="2867" width="8.7109375" style="25"/>
    <col min="2868" max="2868" width="28.42578125" style="25" customWidth="1"/>
    <col min="2869" max="3100" width="8.7109375" style="25"/>
    <col min="3101" max="3101" width="3.5703125" style="25" customWidth="1"/>
    <col min="3102" max="3102" width="24.42578125" style="25" customWidth="1"/>
    <col min="3103" max="3103" width="46.140625" style="25" customWidth="1"/>
    <col min="3104" max="3104" width="10" style="25" customWidth="1"/>
    <col min="3105" max="3117" width="15.5703125" style="25" customWidth="1"/>
    <col min="3118" max="3118" width="8.42578125" style="25" customWidth="1"/>
    <col min="3119" max="3119" width="14.85546875" style="25" customWidth="1"/>
    <col min="3120" max="3123" width="8.7109375" style="25"/>
    <col min="3124" max="3124" width="28.42578125" style="25" customWidth="1"/>
    <col min="3125" max="3356" width="8.7109375" style="25"/>
    <col min="3357" max="3357" width="3.5703125" style="25" customWidth="1"/>
    <col min="3358" max="3358" width="24.42578125" style="25" customWidth="1"/>
    <col min="3359" max="3359" width="46.140625" style="25" customWidth="1"/>
    <col min="3360" max="3360" width="10" style="25" customWidth="1"/>
    <col min="3361" max="3373" width="15.5703125" style="25" customWidth="1"/>
    <col min="3374" max="3374" width="8.42578125" style="25" customWidth="1"/>
    <col min="3375" max="3375" width="14.85546875" style="25" customWidth="1"/>
    <col min="3376" max="3379" width="8.7109375" style="25"/>
    <col min="3380" max="3380" width="28.42578125" style="25" customWidth="1"/>
    <col min="3381" max="3612" width="8.7109375" style="25"/>
    <col min="3613" max="3613" width="3.5703125" style="25" customWidth="1"/>
    <col min="3614" max="3614" width="24.42578125" style="25" customWidth="1"/>
    <col min="3615" max="3615" width="46.140625" style="25" customWidth="1"/>
    <col min="3616" max="3616" width="10" style="25" customWidth="1"/>
    <col min="3617" max="3629" width="15.5703125" style="25" customWidth="1"/>
    <col min="3630" max="3630" width="8.42578125" style="25" customWidth="1"/>
    <col min="3631" max="3631" width="14.85546875" style="25" customWidth="1"/>
    <col min="3632" max="3635" width="8.7109375" style="25"/>
    <col min="3636" max="3636" width="28.42578125" style="25" customWidth="1"/>
    <col min="3637" max="3868" width="8.7109375" style="25"/>
    <col min="3869" max="3869" width="3.5703125" style="25" customWidth="1"/>
    <col min="3870" max="3870" width="24.42578125" style="25" customWidth="1"/>
    <col min="3871" max="3871" width="46.140625" style="25" customWidth="1"/>
    <col min="3872" max="3872" width="10" style="25" customWidth="1"/>
    <col min="3873" max="3885" width="15.5703125" style="25" customWidth="1"/>
    <col min="3886" max="3886" width="8.42578125" style="25" customWidth="1"/>
    <col min="3887" max="3887" width="14.85546875" style="25" customWidth="1"/>
    <col min="3888" max="3891" width="8.7109375" style="25"/>
    <col min="3892" max="3892" width="28.42578125" style="25" customWidth="1"/>
    <col min="3893" max="4124" width="8.7109375" style="25"/>
    <col min="4125" max="4125" width="3.5703125" style="25" customWidth="1"/>
    <col min="4126" max="4126" width="24.42578125" style="25" customWidth="1"/>
    <col min="4127" max="4127" width="46.140625" style="25" customWidth="1"/>
    <col min="4128" max="4128" width="10" style="25" customWidth="1"/>
    <col min="4129" max="4141" width="15.5703125" style="25" customWidth="1"/>
    <col min="4142" max="4142" width="8.42578125" style="25" customWidth="1"/>
    <col min="4143" max="4143" width="14.85546875" style="25" customWidth="1"/>
    <col min="4144" max="4147" width="8.7109375" style="25"/>
    <col min="4148" max="4148" width="28.42578125" style="25" customWidth="1"/>
    <col min="4149" max="4380" width="8.7109375" style="25"/>
    <col min="4381" max="4381" width="3.5703125" style="25" customWidth="1"/>
    <col min="4382" max="4382" width="24.42578125" style="25" customWidth="1"/>
    <col min="4383" max="4383" width="46.140625" style="25" customWidth="1"/>
    <col min="4384" max="4384" width="10" style="25" customWidth="1"/>
    <col min="4385" max="4397" width="15.5703125" style="25" customWidth="1"/>
    <col min="4398" max="4398" width="8.42578125" style="25" customWidth="1"/>
    <col min="4399" max="4399" width="14.85546875" style="25" customWidth="1"/>
    <col min="4400" max="4403" width="8.7109375" style="25"/>
    <col min="4404" max="4404" width="28.42578125" style="25" customWidth="1"/>
    <col min="4405" max="4636" width="8.7109375" style="25"/>
    <col min="4637" max="4637" width="3.5703125" style="25" customWidth="1"/>
    <col min="4638" max="4638" width="24.42578125" style="25" customWidth="1"/>
    <col min="4639" max="4639" width="46.140625" style="25" customWidth="1"/>
    <col min="4640" max="4640" width="10" style="25" customWidth="1"/>
    <col min="4641" max="4653" width="15.5703125" style="25" customWidth="1"/>
    <col min="4654" max="4654" width="8.42578125" style="25" customWidth="1"/>
    <col min="4655" max="4655" width="14.85546875" style="25" customWidth="1"/>
    <col min="4656" max="4659" width="8.7109375" style="25"/>
    <col min="4660" max="4660" width="28.42578125" style="25" customWidth="1"/>
    <col min="4661" max="4892" width="8.7109375" style="25"/>
    <col min="4893" max="4893" width="3.5703125" style="25" customWidth="1"/>
    <col min="4894" max="4894" width="24.42578125" style="25" customWidth="1"/>
    <col min="4895" max="4895" width="46.140625" style="25" customWidth="1"/>
    <col min="4896" max="4896" width="10" style="25" customWidth="1"/>
    <col min="4897" max="4909" width="15.5703125" style="25" customWidth="1"/>
    <col min="4910" max="4910" width="8.42578125" style="25" customWidth="1"/>
    <col min="4911" max="4911" width="14.85546875" style="25" customWidth="1"/>
    <col min="4912" max="4915" width="8.7109375" style="25"/>
    <col min="4916" max="4916" width="28.42578125" style="25" customWidth="1"/>
    <col min="4917" max="5148" width="8.7109375" style="25"/>
    <col min="5149" max="5149" width="3.5703125" style="25" customWidth="1"/>
    <col min="5150" max="5150" width="24.42578125" style="25" customWidth="1"/>
    <col min="5151" max="5151" width="46.140625" style="25" customWidth="1"/>
    <col min="5152" max="5152" width="10" style="25" customWidth="1"/>
    <col min="5153" max="5165" width="15.5703125" style="25" customWidth="1"/>
    <col min="5166" max="5166" width="8.42578125" style="25" customWidth="1"/>
    <col min="5167" max="5167" width="14.85546875" style="25" customWidth="1"/>
    <col min="5168" max="5171" width="8.7109375" style="25"/>
    <col min="5172" max="5172" width="28.42578125" style="25" customWidth="1"/>
    <col min="5173" max="5404" width="8.7109375" style="25"/>
    <col min="5405" max="5405" width="3.5703125" style="25" customWidth="1"/>
    <col min="5406" max="5406" width="24.42578125" style="25" customWidth="1"/>
    <col min="5407" max="5407" width="46.140625" style="25" customWidth="1"/>
    <col min="5408" max="5408" width="10" style="25" customWidth="1"/>
    <col min="5409" max="5421" width="15.5703125" style="25" customWidth="1"/>
    <col min="5422" max="5422" width="8.42578125" style="25" customWidth="1"/>
    <col min="5423" max="5423" width="14.85546875" style="25" customWidth="1"/>
    <col min="5424" max="5427" width="8.7109375" style="25"/>
    <col min="5428" max="5428" width="28.42578125" style="25" customWidth="1"/>
    <col min="5429" max="5660" width="8.7109375" style="25"/>
    <col min="5661" max="5661" width="3.5703125" style="25" customWidth="1"/>
    <col min="5662" max="5662" width="24.42578125" style="25" customWidth="1"/>
    <col min="5663" max="5663" width="46.140625" style="25" customWidth="1"/>
    <col min="5664" max="5664" width="10" style="25" customWidth="1"/>
    <col min="5665" max="5677" width="15.5703125" style="25" customWidth="1"/>
    <col min="5678" max="5678" width="8.42578125" style="25" customWidth="1"/>
    <col min="5679" max="5679" width="14.85546875" style="25" customWidth="1"/>
    <col min="5680" max="5683" width="8.7109375" style="25"/>
    <col min="5684" max="5684" width="28.42578125" style="25" customWidth="1"/>
    <col min="5685" max="5916" width="8.7109375" style="25"/>
    <col min="5917" max="5917" width="3.5703125" style="25" customWidth="1"/>
    <col min="5918" max="5918" width="24.42578125" style="25" customWidth="1"/>
    <col min="5919" max="5919" width="46.140625" style="25" customWidth="1"/>
    <col min="5920" max="5920" width="10" style="25" customWidth="1"/>
    <col min="5921" max="5933" width="15.5703125" style="25" customWidth="1"/>
    <col min="5934" max="5934" width="8.42578125" style="25" customWidth="1"/>
    <col min="5935" max="5935" width="14.85546875" style="25" customWidth="1"/>
    <col min="5936" max="5939" width="8.7109375" style="25"/>
    <col min="5940" max="5940" width="28.42578125" style="25" customWidth="1"/>
    <col min="5941" max="6172" width="8.7109375" style="25"/>
    <col min="6173" max="6173" width="3.5703125" style="25" customWidth="1"/>
    <col min="6174" max="6174" width="24.42578125" style="25" customWidth="1"/>
    <col min="6175" max="6175" width="46.140625" style="25" customWidth="1"/>
    <col min="6176" max="6176" width="10" style="25" customWidth="1"/>
    <col min="6177" max="6189" width="15.5703125" style="25" customWidth="1"/>
    <col min="6190" max="6190" width="8.42578125" style="25" customWidth="1"/>
    <col min="6191" max="6191" width="14.85546875" style="25" customWidth="1"/>
    <col min="6192" max="6195" width="8.7109375" style="25"/>
    <col min="6196" max="6196" width="28.42578125" style="25" customWidth="1"/>
    <col min="6197" max="6428" width="8.7109375" style="25"/>
    <col min="6429" max="6429" width="3.5703125" style="25" customWidth="1"/>
    <col min="6430" max="6430" width="24.42578125" style="25" customWidth="1"/>
    <col min="6431" max="6431" width="46.140625" style="25" customWidth="1"/>
    <col min="6432" max="6432" width="10" style="25" customWidth="1"/>
    <col min="6433" max="6445" width="15.5703125" style="25" customWidth="1"/>
    <col min="6446" max="6446" width="8.42578125" style="25" customWidth="1"/>
    <col min="6447" max="6447" width="14.85546875" style="25" customWidth="1"/>
    <col min="6448" max="6451" width="8.7109375" style="25"/>
    <col min="6452" max="6452" width="28.42578125" style="25" customWidth="1"/>
    <col min="6453" max="6684" width="8.7109375" style="25"/>
    <col min="6685" max="6685" width="3.5703125" style="25" customWidth="1"/>
    <col min="6686" max="6686" width="24.42578125" style="25" customWidth="1"/>
    <col min="6687" max="6687" width="46.140625" style="25" customWidth="1"/>
    <col min="6688" max="6688" width="10" style="25" customWidth="1"/>
    <col min="6689" max="6701" width="15.5703125" style="25" customWidth="1"/>
    <col min="6702" max="6702" width="8.42578125" style="25" customWidth="1"/>
    <col min="6703" max="6703" width="14.85546875" style="25" customWidth="1"/>
    <col min="6704" max="6707" width="8.7109375" style="25"/>
    <col min="6708" max="6708" width="28.42578125" style="25" customWidth="1"/>
    <col min="6709" max="6940" width="8.7109375" style="25"/>
    <col min="6941" max="6941" width="3.5703125" style="25" customWidth="1"/>
    <col min="6942" max="6942" width="24.42578125" style="25" customWidth="1"/>
    <col min="6943" max="6943" width="46.140625" style="25" customWidth="1"/>
    <col min="6944" max="6944" width="10" style="25" customWidth="1"/>
    <col min="6945" max="6957" width="15.5703125" style="25" customWidth="1"/>
    <col min="6958" max="6958" width="8.42578125" style="25" customWidth="1"/>
    <col min="6959" max="6959" width="14.85546875" style="25" customWidth="1"/>
    <col min="6960" max="6963" width="8.7109375" style="25"/>
    <col min="6964" max="6964" width="28.42578125" style="25" customWidth="1"/>
    <col min="6965" max="7196" width="8.7109375" style="25"/>
    <col min="7197" max="7197" width="3.5703125" style="25" customWidth="1"/>
    <col min="7198" max="7198" width="24.42578125" style="25" customWidth="1"/>
    <col min="7199" max="7199" width="46.140625" style="25" customWidth="1"/>
    <col min="7200" max="7200" width="10" style="25" customWidth="1"/>
    <col min="7201" max="7213" width="15.5703125" style="25" customWidth="1"/>
    <col min="7214" max="7214" width="8.42578125" style="25" customWidth="1"/>
    <col min="7215" max="7215" width="14.85546875" style="25" customWidth="1"/>
    <col min="7216" max="7219" width="8.7109375" style="25"/>
    <col min="7220" max="7220" width="28.42578125" style="25" customWidth="1"/>
    <col min="7221" max="7452" width="8.7109375" style="25"/>
    <col min="7453" max="7453" width="3.5703125" style="25" customWidth="1"/>
    <col min="7454" max="7454" width="24.42578125" style="25" customWidth="1"/>
    <col min="7455" max="7455" width="46.140625" style="25" customWidth="1"/>
    <col min="7456" max="7456" width="10" style="25" customWidth="1"/>
    <col min="7457" max="7469" width="15.5703125" style="25" customWidth="1"/>
    <col min="7470" max="7470" width="8.42578125" style="25" customWidth="1"/>
    <col min="7471" max="7471" width="14.85546875" style="25" customWidth="1"/>
    <col min="7472" max="7475" width="8.7109375" style="25"/>
    <col min="7476" max="7476" width="28.42578125" style="25" customWidth="1"/>
    <col min="7477" max="7708" width="8.7109375" style="25"/>
    <col min="7709" max="7709" width="3.5703125" style="25" customWidth="1"/>
    <col min="7710" max="7710" width="24.42578125" style="25" customWidth="1"/>
    <col min="7711" max="7711" width="46.140625" style="25" customWidth="1"/>
    <col min="7712" max="7712" width="10" style="25" customWidth="1"/>
    <col min="7713" max="7725" width="15.5703125" style="25" customWidth="1"/>
    <col min="7726" max="7726" width="8.42578125" style="25" customWidth="1"/>
    <col min="7727" max="7727" width="14.85546875" style="25" customWidth="1"/>
    <col min="7728" max="7731" width="8.7109375" style="25"/>
    <col min="7732" max="7732" width="28.42578125" style="25" customWidth="1"/>
    <col min="7733" max="7964" width="8.7109375" style="25"/>
    <col min="7965" max="7965" width="3.5703125" style="25" customWidth="1"/>
    <col min="7966" max="7966" width="24.42578125" style="25" customWidth="1"/>
    <col min="7967" max="7967" width="46.140625" style="25" customWidth="1"/>
    <col min="7968" max="7968" width="10" style="25" customWidth="1"/>
    <col min="7969" max="7981" width="15.5703125" style="25" customWidth="1"/>
    <col min="7982" max="7982" width="8.42578125" style="25" customWidth="1"/>
    <col min="7983" max="7983" width="14.85546875" style="25" customWidth="1"/>
    <col min="7984" max="7987" width="8.7109375" style="25"/>
    <col min="7988" max="7988" width="28.42578125" style="25" customWidth="1"/>
    <col min="7989" max="8220" width="8.7109375" style="25"/>
    <col min="8221" max="8221" width="3.5703125" style="25" customWidth="1"/>
    <col min="8222" max="8222" width="24.42578125" style="25" customWidth="1"/>
    <col min="8223" max="8223" width="46.140625" style="25" customWidth="1"/>
    <col min="8224" max="8224" width="10" style="25" customWidth="1"/>
    <col min="8225" max="8237" width="15.5703125" style="25" customWidth="1"/>
    <col min="8238" max="8238" width="8.42578125" style="25" customWidth="1"/>
    <col min="8239" max="8239" width="14.85546875" style="25" customWidth="1"/>
    <col min="8240" max="8243" width="8.7109375" style="25"/>
    <col min="8244" max="8244" width="28.42578125" style="25" customWidth="1"/>
    <col min="8245" max="8476" width="8.7109375" style="25"/>
    <col min="8477" max="8477" width="3.5703125" style="25" customWidth="1"/>
    <col min="8478" max="8478" width="24.42578125" style="25" customWidth="1"/>
    <col min="8479" max="8479" width="46.140625" style="25" customWidth="1"/>
    <col min="8480" max="8480" width="10" style="25" customWidth="1"/>
    <col min="8481" max="8493" width="15.5703125" style="25" customWidth="1"/>
    <col min="8494" max="8494" width="8.42578125" style="25" customWidth="1"/>
    <col min="8495" max="8495" width="14.85546875" style="25" customWidth="1"/>
    <col min="8496" max="8499" width="8.7109375" style="25"/>
    <col min="8500" max="8500" width="28.42578125" style="25" customWidth="1"/>
    <col min="8501" max="8732" width="8.7109375" style="25"/>
    <col min="8733" max="8733" width="3.5703125" style="25" customWidth="1"/>
    <col min="8734" max="8734" width="24.42578125" style="25" customWidth="1"/>
    <col min="8735" max="8735" width="46.140625" style="25" customWidth="1"/>
    <col min="8736" max="8736" width="10" style="25" customWidth="1"/>
    <col min="8737" max="8749" width="15.5703125" style="25" customWidth="1"/>
    <col min="8750" max="8750" width="8.42578125" style="25" customWidth="1"/>
    <col min="8751" max="8751" width="14.85546875" style="25" customWidth="1"/>
    <col min="8752" max="8755" width="8.7109375" style="25"/>
    <col min="8756" max="8756" width="28.42578125" style="25" customWidth="1"/>
    <col min="8757" max="8988" width="8.7109375" style="25"/>
    <col min="8989" max="8989" width="3.5703125" style="25" customWidth="1"/>
    <col min="8990" max="8990" width="24.42578125" style="25" customWidth="1"/>
    <col min="8991" max="8991" width="46.140625" style="25" customWidth="1"/>
    <col min="8992" max="8992" width="10" style="25" customWidth="1"/>
    <col min="8993" max="9005" width="15.5703125" style="25" customWidth="1"/>
    <col min="9006" max="9006" width="8.42578125" style="25" customWidth="1"/>
    <col min="9007" max="9007" width="14.85546875" style="25" customWidth="1"/>
    <col min="9008" max="9011" width="8.7109375" style="25"/>
    <col min="9012" max="9012" width="28.42578125" style="25" customWidth="1"/>
    <col min="9013" max="9244" width="8.7109375" style="25"/>
    <col min="9245" max="9245" width="3.5703125" style="25" customWidth="1"/>
    <col min="9246" max="9246" width="24.42578125" style="25" customWidth="1"/>
    <col min="9247" max="9247" width="46.140625" style="25" customWidth="1"/>
    <col min="9248" max="9248" width="10" style="25" customWidth="1"/>
    <col min="9249" max="9261" width="15.5703125" style="25" customWidth="1"/>
    <col min="9262" max="9262" width="8.42578125" style="25" customWidth="1"/>
    <col min="9263" max="9263" width="14.85546875" style="25" customWidth="1"/>
    <col min="9264" max="9267" width="8.7109375" style="25"/>
    <col min="9268" max="9268" width="28.42578125" style="25" customWidth="1"/>
    <col min="9269" max="9500" width="8.7109375" style="25"/>
    <col min="9501" max="9501" width="3.5703125" style="25" customWidth="1"/>
    <col min="9502" max="9502" width="24.42578125" style="25" customWidth="1"/>
    <col min="9503" max="9503" width="46.140625" style="25" customWidth="1"/>
    <col min="9504" max="9504" width="10" style="25" customWidth="1"/>
    <col min="9505" max="9517" width="15.5703125" style="25" customWidth="1"/>
    <col min="9518" max="9518" width="8.42578125" style="25" customWidth="1"/>
    <col min="9519" max="9519" width="14.85546875" style="25" customWidth="1"/>
    <col min="9520" max="9523" width="8.7109375" style="25"/>
    <col min="9524" max="9524" width="28.42578125" style="25" customWidth="1"/>
    <col min="9525" max="9756" width="8.7109375" style="25"/>
    <col min="9757" max="9757" width="3.5703125" style="25" customWidth="1"/>
    <col min="9758" max="9758" width="24.42578125" style="25" customWidth="1"/>
    <col min="9759" max="9759" width="46.140625" style="25" customWidth="1"/>
    <col min="9760" max="9760" width="10" style="25" customWidth="1"/>
    <col min="9761" max="9773" width="15.5703125" style="25" customWidth="1"/>
    <col min="9774" max="9774" width="8.42578125" style="25" customWidth="1"/>
    <col min="9775" max="9775" width="14.85546875" style="25" customWidth="1"/>
    <col min="9776" max="9779" width="8.7109375" style="25"/>
    <col min="9780" max="9780" width="28.42578125" style="25" customWidth="1"/>
    <col min="9781" max="10012" width="8.7109375" style="25"/>
    <col min="10013" max="10013" width="3.5703125" style="25" customWidth="1"/>
    <col min="10014" max="10014" width="24.42578125" style="25" customWidth="1"/>
    <col min="10015" max="10015" width="46.140625" style="25" customWidth="1"/>
    <col min="10016" max="10016" width="10" style="25" customWidth="1"/>
    <col min="10017" max="10029" width="15.5703125" style="25" customWidth="1"/>
    <col min="10030" max="10030" width="8.42578125" style="25" customWidth="1"/>
    <col min="10031" max="10031" width="14.85546875" style="25" customWidth="1"/>
    <col min="10032" max="10035" width="8.7109375" style="25"/>
    <col min="10036" max="10036" width="28.42578125" style="25" customWidth="1"/>
    <col min="10037" max="10268" width="8.7109375" style="25"/>
    <col min="10269" max="10269" width="3.5703125" style="25" customWidth="1"/>
    <col min="10270" max="10270" width="24.42578125" style="25" customWidth="1"/>
    <col min="10271" max="10271" width="46.140625" style="25" customWidth="1"/>
    <col min="10272" max="10272" width="10" style="25" customWidth="1"/>
    <col min="10273" max="10285" width="15.5703125" style="25" customWidth="1"/>
    <col min="10286" max="10286" width="8.42578125" style="25" customWidth="1"/>
    <col min="10287" max="10287" width="14.85546875" style="25" customWidth="1"/>
    <col min="10288" max="10291" width="8.7109375" style="25"/>
    <col min="10292" max="10292" width="28.42578125" style="25" customWidth="1"/>
    <col min="10293" max="10524" width="8.7109375" style="25"/>
    <col min="10525" max="10525" width="3.5703125" style="25" customWidth="1"/>
    <col min="10526" max="10526" width="24.42578125" style="25" customWidth="1"/>
    <col min="10527" max="10527" width="46.140625" style="25" customWidth="1"/>
    <col min="10528" max="10528" width="10" style="25" customWidth="1"/>
    <col min="10529" max="10541" width="15.5703125" style="25" customWidth="1"/>
    <col min="10542" max="10542" width="8.42578125" style="25" customWidth="1"/>
    <col min="10543" max="10543" width="14.85546875" style="25" customWidth="1"/>
    <col min="10544" max="10547" width="8.7109375" style="25"/>
    <col min="10548" max="10548" width="28.42578125" style="25" customWidth="1"/>
    <col min="10549" max="10780" width="8.7109375" style="25"/>
    <col min="10781" max="10781" width="3.5703125" style="25" customWidth="1"/>
    <col min="10782" max="10782" width="24.42578125" style="25" customWidth="1"/>
    <col min="10783" max="10783" width="46.140625" style="25" customWidth="1"/>
    <col min="10784" max="10784" width="10" style="25" customWidth="1"/>
    <col min="10785" max="10797" width="15.5703125" style="25" customWidth="1"/>
    <col min="10798" max="10798" width="8.42578125" style="25" customWidth="1"/>
    <col min="10799" max="10799" width="14.85546875" style="25" customWidth="1"/>
    <col min="10800" max="10803" width="8.7109375" style="25"/>
    <col min="10804" max="10804" width="28.42578125" style="25" customWidth="1"/>
    <col min="10805" max="11036" width="8.7109375" style="25"/>
    <col min="11037" max="11037" width="3.5703125" style="25" customWidth="1"/>
    <col min="11038" max="11038" width="24.42578125" style="25" customWidth="1"/>
    <col min="11039" max="11039" width="46.140625" style="25" customWidth="1"/>
    <col min="11040" max="11040" width="10" style="25" customWidth="1"/>
    <col min="11041" max="11053" width="15.5703125" style="25" customWidth="1"/>
    <col min="11054" max="11054" width="8.42578125" style="25" customWidth="1"/>
    <col min="11055" max="11055" width="14.85546875" style="25" customWidth="1"/>
    <col min="11056" max="11059" width="8.7109375" style="25"/>
    <col min="11060" max="11060" width="28.42578125" style="25" customWidth="1"/>
    <col min="11061" max="11292" width="8.7109375" style="25"/>
    <col min="11293" max="11293" width="3.5703125" style="25" customWidth="1"/>
    <col min="11294" max="11294" width="24.42578125" style="25" customWidth="1"/>
    <col min="11295" max="11295" width="46.140625" style="25" customWidth="1"/>
    <col min="11296" max="11296" width="10" style="25" customWidth="1"/>
    <col min="11297" max="11309" width="15.5703125" style="25" customWidth="1"/>
    <col min="11310" max="11310" width="8.42578125" style="25" customWidth="1"/>
    <col min="11311" max="11311" width="14.85546875" style="25" customWidth="1"/>
    <col min="11312" max="11315" width="8.7109375" style="25"/>
    <col min="11316" max="11316" width="28.42578125" style="25" customWidth="1"/>
    <col min="11317" max="11548" width="8.7109375" style="25"/>
    <col min="11549" max="11549" width="3.5703125" style="25" customWidth="1"/>
    <col min="11550" max="11550" width="24.42578125" style="25" customWidth="1"/>
    <col min="11551" max="11551" width="46.140625" style="25" customWidth="1"/>
    <col min="11552" max="11552" width="10" style="25" customWidth="1"/>
    <col min="11553" max="11565" width="15.5703125" style="25" customWidth="1"/>
    <col min="11566" max="11566" width="8.42578125" style="25" customWidth="1"/>
    <col min="11567" max="11567" width="14.85546875" style="25" customWidth="1"/>
    <col min="11568" max="11571" width="8.7109375" style="25"/>
    <col min="11572" max="11572" width="28.42578125" style="25" customWidth="1"/>
    <col min="11573" max="11804" width="8.7109375" style="25"/>
    <col min="11805" max="11805" width="3.5703125" style="25" customWidth="1"/>
    <col min="11806" max="11806" width="24.42578125" style="25" customWidth="1"/>
    <col min="11807" max="11807" width="46.140625" style="25" customWidth="1"/>
    <col min="11808" max="11808" width="10" style="25" customWidth="1"/>
    <col min="11809" max="11821" width="15.5703125" style="25" customWidth="1"/>
    <col min="11822" max="11822" width="8.42578125" style="25" customWidth="1"/>
    <col min="11823" max="11823" width="14.85546875" style="25" customWidth="1"/>
    <col min="11824" max="11827" width="8.7109375" style="25"/>
    <col min="11828" max="11828" width="28.42578125" style="25" customWidth="1"/>
    <col min="11829" max="12060" width="8.7109375" style="25"/>
    <col min="12061" max="12061" width="3.5703125" style="25" customWidth="1"/>
    <col min="12062" max="12062" width="24.42578125" style="25" customWidth="1"/>
    <col min="12063" max="12063" width="46.140625" style="25" customWidth="1"/>
    <col min="12064" max="12064" width="10" style="25" customWidth="1"/>
    <col min="12065" max="12077" width="15.5703125" style="25" customWidth="1"/>
    <col min="12078" max="12078" width="8.42578125" style="25" customWidth="1"/>
    <col min="12079" max="12079" width="14.85546875" style="25" customWidth="1"/>
    <col min="12080" max="12083" width="8.7109375" style="25"/>
    <col min="12084" max="12084" width="28.42578125" style="25" customWidth="1"/>
    <col min="12085" max="12316" width="8.7109375" style="25"/>
    <col min="12317" max="12317" width="3.5703125" style="25" customWidth="1"/>
    <col min="12318" max="12318" width="24.42578125" style="25" customWidth="1"/>
    <col min="12319" max="12319" width="46.140625" style="25" customWidth="1"/>
    <col min="12320" max="12320" width="10" style="25" customWidth="1"/>
    <col min="12321" max="12333" width="15.5703125" style="25" customWidth="1"/>
    <col min="12334" max="12334" width="8.42578125" style="25" customWidth="1"/>
    <col min="12335" max="12335" width="14.85546875" style="25" customWidth="1"/>
    <col min="12336" max="12339" width="8.7109375" style="25"/>
    <col min="12340" max="12340" width="28.42578125" style="25" customWidth="1"/>
    <col min="12341" max="12572" width="8.7109375" style="25"/>
    <col min="12573" max="12573" width="3.5703125" style="25" customWidth="1"/>
    <col min="12574" max="12574" width="24.42578125" style="25" customWidth="1"/>
    <col min="12575" max="12575" width="46.140625" style="25" customWidth="1"/>
    <col min="12576" max="12576" width="10" style="25" customWidth="1"/>
    <col min="12577" max="12589" width="15.5703125" style="25" customWidth="1"/>
    <col min="12590" max="12590" width="8.42578125" style="25" customWidth="1"/>
    <col min="12591" max="12591" width="14.85546875" style="25" customWidth="1"/>
    <col min="12592" max="12595" width="8.7109375" style="25"/>
    <col min="12596" max="12596" width="28.42578125" style="25" customWidth="1"/>
    <col min="12597" max="12828" width="8.7109375" style="25"/>
    <col min="12829" max="12829" width="3.5703125" style="25" customWidth="1"/>
    <col min="12830" max="12830" width="24.42578125" style="25" customWidth="1"/>
    <col min="12831" max="12831" width="46.140625" style="25" customWidth="1"/>
    <col min="12832" max="12832" width="10" style="25" customWidth="1"/>
    <col min="12833" max="12845" width="15.5703125" style="25" customWidth="1"/>
    <col min="12846" max="12846" width="8.42578125" style="25" customWidth="1"/>
    <col min="12847" max="12847" width="14.85546875" style="25" customWidth="1"/>
    <col min="12848" max="12851" width="8.7109375" style="25"/>
    <col min="12852" max="12852" width="28.42578125" style="25" customWidth="1"/>
    <col min="12853" max="13084" width="8.7109375" style="25"/>
    <col min="13085" max="13085" width="3.5703125" style="25" customWidth="1"/>
    <col min="13086" max="13086" width="24.42578125" style="25" customWidth="1"/>
    <col min="13087" max="13087" width="46.140625" style="25" customWidth="1"/>
    <col min="13088" max="13088" width="10" style="25" customWidth="1"/>
    <col min="13089" max="13101" width="15.5703125" style="25" customWidth="1"/>
    <col min="13102" max="13102" width="8.42578125" style="25" customWidth="1"/>
    <col min="13103" max="13103" width="14.85546875" style="25" customWidth="1"/>
    <col min="13104" max="13107" width="8.7109375" style="25"/>
    <col min="13108" max="13108" width="28.42578125" style="25" customWidth="1"/>
    <col min="13109" max="13340" width="8.7109375" style="25"/>
    <col min="13341" max="13341" width="3.5703125" style="25" customWidth="1"/>
    <col min="13342" max="13342" width="24.42578125" style="25" customWidth="1"/>
    <col min="13343" max="13343" width="46.140625" style="25" customWidth="1"/>
    <col min="13344" max="13344" width="10" style="25" customWidth="1"/>
    <col min="13345" max="13357" width="15.5703125" style="25" customWidth="1"/>
    <col min="13358" max="13358" width="8.42578125" style="25" customWidth="1"/>
    <col min="13359" max="13359" width="14.85546875" style="25" customWidth="1"/>
    <col min="13360" max="13363" width="8.7109375" style="25"/>
    <col min="13364" max="13364" width="28.42578125" style="25" customWidth="1"/>
    <col min="13365" max="13596" width="8.7109375" style="25"/>
    <col min="13597" max="13597" width="3.5703125" style="25" customWidth="1"/>
    <col min="13598" max="13598" width="24.42578125" style="25" customWidth="1"/>
    <col min="13599" max="13599" width="46.140625" style="25" customWidth="1"/>
    <col min="13600" max="13600" width="10" style="25" customWidth="1"/>
    <col min="13601" max="13613" width="15.5703125" style="25" customWidth="1"/>
    <col min="13614" max="13614" width="8.42578125" style="25" customWidth="1"/>
    <col min="13615" max="13615" width="14.85546875" style="25" customWidth="1"/>
    <col min="13616" max="13619" width="8.7109375" style="25"/>
    <col min="13620" max="13620" width="28.42578125" style="25" customWidth="1"/>
    <col min="13621" max="13852" width="8.7109375" style="25"/>
    <col min="13853" max="13853" width="3.5703125" style="25" customWidth="1"/>
    <col min="13854" max="13854" width="24.42578125" style="25" customWidth="1"/>
    <col min="13855" max="13855" width="46.140625" style="25" customWidth="1"/>
    <col min="13856" max="13856" width="10" style="25" customWidth="1"/>
    <col min="13857" max="13869" width="15.5703125" style="25" customWidth="1"/>
    <col min="13870" max="13870" width="8.42578125" style="25" customWidth="1"/>
    <col min="13871" max="13871" width="14.85546875" style="25" customWidth="1"/>
    <col min="13872" max="13875" width="8.7109375" style="25"/>
    <col min="13876" max="13876" width="28.42578125" style="25" customWidth="1"/>
    <col min="13877" max="14108" width="8.7109375" style="25"/>
    <col min="14109" max="14109" width="3.5703125" style="25" customWidth="1"/>
    <col min="14110" max="14110" width="24.42578125" style="25" customWidth="1"/>
    <col min="14111" max="14111" width="46.140625" style="25" customWidth="1"/>
    <col min="14112" max="14112" width="10" style="25" customWidth="1"/>
    <col min="14113" max="14125" width="15.5703125" style="25" customWidth="1"/>
    <col min="14126" max="14126" width="8.42578125" style="25" customWidth="1"/>
    <col min="14127" max="14127" width="14.85546875" style="25" customWidth="1"/>
    <col min="14128" max="14131" width="8.7109375" style="25"/>
    <col min="14132" max="14132" width="28.42578125" style="25" customWidth="1"/>
    <col min="14133" max="14364" width="8.7109375" style="25"/>
    <col min="14365" max="14365" width="3.5703125" style="25" customWidth="1"/>
    <col min="14366" max="14366" width="24.42578125" style="25" customWidth="1"/>
    <col min="14367" max="14367" width="46.140625" style="25" customWidth="1"/>
    <col min="14368" max="14368" width="10" style="25" customWidth="1"/>
    <col min="14369" max="14381" width="15.5703125" style="25" customWidth="1"/>
    <col min="14382" max="14382" width="8.42578125" style="25" customWidth="1"/>
    <col min="14383" max="14383" width="14.85546875" style="25" customWidth="1"/>
    <col min="14384" max="14387" width="8.7109375" style="25"/>
    <col min="14388" max="14388" width="28.42578125" style="25" customWidth="1"/>
    <col min="14389" max="14620" width="8.7109375" style="25"/>
    <col min="14621" max="14621" width="3.5703125" style="25" customWidth="1"/>
    <col min="14622" max="14622" width="24.42578125" style="25" customWidth="1"/>
    <col min="14623" max="14623" width="46.140625" style="25" customWidth="1"/>
    <col min="14624" max="14624" width="10" style="25" customWidth="1"/>
    <col min="14625" max="14637" width="15.5703125" style="25" customWidth="1"/>
    <col min="14638" max="14638" width="8.42578125" style="25" customWidth="1"/>
    <col min="14639" max="14639" width="14.85546875" style="25" customWidth="1"/>
    <col min="14640" max="14643" width="8.7109375" style="25"/>
    <col min="14644" max="14644" width="28.42578125" style="25" customWidth="1"/>
    <col min="14645" max="14876" width="8.7109375" style="25"/>
    <col min="14877" max="14877" width="3.5703125" style="25" customWidth="1"/>
    <col min="14878" max="14878" width="24.42578125" style="25" customWidth="1"/>
    <col min="14879" max="14879" width="46.140625" style="25" customWidth="1"/>
    <col min="14880" max="14880" width="10" style="25" customWidth="1"/>
    <col min="14881" max="14893" width="15.5703125" style="25" customWidth="1"/>
    <col min="14894" max="14894" width="8.42578125" style="25" customWidth="1"/>
    <col min="14895" max="14895" width="14.85546875" style="25" customWidth="1"/>
    <col min="14896" max="14899" width="8.7109375" style="25"/>
    <col min="14900" max="14900" width="28.42578125" style="25" customWidth="1"/>
    <col min="14901" max="15132" width="8.7109375" style="25"/>
    <col min="15133" max="15133" width="3.5703125" style="25" customWidth="1"/>
    <col min="15134" max="15134" width="24.42578125" style="25" customWidth="1"/>
    <col min="15135" max="15135" width="46.140625" style="25" customWidth="1"/>
    <col min="15136" max="15136" width="10" style="25" customWidth="1"/>
    <col min="15137" max="15149" width="15.5703125" style="25" customWidth="1"/>
    <col min="15150" max="15150" width="8.42578125" style="25" customWidth="1"/>
    <col min="15151" max="15151" width="14.85546875" style="25" customWidth="1"/>
    <col min="15152" max="15155" width="8.7109375" style="25"/>
    <col min="15156" max="15156" width="28.42578125" style="25" customWidth="1"/>
    <col min="15157" max="15388" width="8.7109375" style="25"/>
    <col min="15389" max="15389" width="3.5703125" style="25" customWidth="1"/>
    <col min="15390" max="15390" width="24.42578125" style="25" customWidth="1"/>
    <col min="15391" max="15391" width="46.140625" style="25" customWidth="1"/>
    <col min="15392" max="15392" width="10" style="25" customWidth="1"/>
    <col min="15393" max="15405" width="15.5703125" style="25" customWidth="1"/>
    <col min="15406" max="15406" width="8.42578125" style="25" customWidth="1"/>
    <col min="15407" max="15407" width="14.85546875" style="25" customWidth="1"/>
    <col min="15408" max="15411" width="8.7109375" style="25"/>
    <col min="15412" max="15412" width="28.42578125" style="25" customWidth="1"/>
    <col min="15413" max="15644" width="8.7109375" style="25"/>
    <col min="15645" max="15645" width="3.5703125" style="25" customWidth="1"/>
    <col min="15646" max="15646" width="24.42578125" style="25" customWidth="1"/>
    <col min="15647" max="15647" width="46.140625" style="25" customWidth="1"/>
    <col min="15648" max="15648" width="10" style="25" customWidth="1"/>
    <col min="15649" max="15661" width="15.5703125" style="25" customWidth="1"/>
    <col min="15662" max="15662" width="8.42578125" style="25" customWidth="1"/>
    <col min="15663" max="15663" width="14.85546875" style="25" customWidth="1"/>
    <col min="15664" max="15667" width="8.7109375" style="25"/>
    <col min="15668" max="15668" width="28.42578125" style="25" customWidth="1"/>
    <col min="15669" max="15900" width="8.7109375" style="25"/>
    <col min="15901" max="15901" width="3.5703125" style="25" customWidth="1"/>
    <col min="15902" max="15902" width="24.42578125" style="25" customWidth="1"/>
    <col min="15903" max="15903" width="46.140625" style="25" customWidth="1"/>
    <col min="15904" max="15904" width="10" style="25" customWidth="1"/>
    <col min="15905" max="15917" width="15.5703125" style="25" customWidth="1"/>
    <col min="15918" max="15918" width="8.42578125" style="25" customWidth="1"/>
    <col min="15919" max="15919" width="14.85546875" style="25" customWidth="1"/>
    <col min="15920" max="15923" width="8.7109375" style="25"/>
    <col min="15924" max="15924" width="28.42578125" style="25" customWidth="1"/>
    <col min="15925" max="16156" width="8.7109375" style="25"/>
    <col min="16157" max="16157" width="3.5703125" style="25" customWidth="1"/>
    <col min="16158" max="16158" width="24.42578125" style="25" customWidth="1"/>
    <col min="16159" max="16159" width="46.140625" style="25" customWidth="1"/>
    <col min="16160" max="16160" width="10" style="25" customWidth="1"/>
    <col min="16161" max="16173" width="15.5703125" style="25" customWidth="1"/>
    <col min="16174" max="16174" width="8.42578125" style="25" customWidth="1"/>
    <col min="16175" max="16175" width="14.85546875" style="25" customWidth="1"/>
    <col min="16176" max="16179" width="8.7109375" style="25"/>
    <col min="16180" max="16180" width="28.42578125" style="25" customWidth="1"/>
    <col min="16181" max="16384" width="8.7109375" style="25"/>
  </cols>
  <sheetData>
    <row r="1" spans="2:47" x14ac:dyDescent="0.3">
      <c r="D1" s="32">
        <v>1</v>
      </c>
      <c r="E1" s="32">
        <v>2</v>
      </c>
      <c r="F1" s="32">
        <v>3</v>
      </c>
      <c r="G1" s="32">
        <v>4</v>
      </c>
      <c r="H1" s="32">
        <v>5</v>
      </c>
      <c r="I1" s="32">
        <v>6</v>
      </c>
      <c r="J1" s="32">
        <v>7</v>
      </c>
      <c r="K1" s="32">
        <v>8</v>
      </c>
      <c r="L1" s="32">
        <v>9</v>
      </c>
      <c r="M1" s="32">
        <v>10</v>
      </c>
      <c r="N1" s="32">
        <v>11</v>
      </c>
      <c r="O1" s="32">
        <v>12</v>
      </c>
      <c r="P1" s="32">
        <v>13</v>
      </c>
      <c r="Q1" s="32">
        <v>14</v>
      </c>
      <c r="R1" s="32">
        <v>15</v>
      </c>
      <c r="S1" s="32">
        <v>16</v>
      </c>
      <c r="T1" s="32">
        <v>17</v>
      </c>
      <c r="U1" s="32">
        <v>18</v>
      </c>
      <c r="V1" s="32">
        <v>19</v>
      </c>
      <c r="W1" s="32">
        <v>20</v>
      </c>
      <c r="X1" s="32">
        <v>21</v>
      </c>
      <c r="Y1" s="32">
        <v>22</v>
      </c>
      <c r="Z1" s="32">
        <v>23</v>
      </c>
      <c r="AA1" s="32">
        <v>24</v>
      </c>
      <c r="AB1" s="32">
        <v>25</v>
      </c>
      <c r="AC1" s="32">
        <v>26</v>
      </c>
      <c r="AD1" s="32">
        <v>27</v>
      </c>
      <c r="AE1" s="32">
        <v>28</v>
      </c>
      <c r="AF1" s="32">
        <v>29</v>
      </c>
      <c r="AG1" s="32">
        <v>30</v>
      </c>
      <c r="AH1" s="32">
        <v>31</v>
      </c>
      <c r="AI1" s="32">
        <v>32</v>
      </c>
      <c r="AJ1" s="32">
        <v>33</v>
      </c>
      <c r="AK1" s="32">
        <v>34</v>
      </c>
      <c r="AL1" s="32">
        <v>35</v>
      </c>
      <c r="AM1" s="32">
        <v>36</v>
      </c>
      <c r="AN1" s="32">
        <v>37</v>
      </c>
      <c r="AO1" s="32">
        <v>38</v>
      </c>
      <c r="AP1" s="32">
        <v>39</v>
      </c>
      <c r="AQ1" s="32">
        <v>40</v>
      </c>
      <c r="AR1" s="32">
        <v>41</v>
      </c>
    </row>
    <row r="2" spans="2:47" s="3" customFormat="1" x14ac:dyDescent="0.3">
      <c r="B2" s="193" t="s">
        <v>10</v>
      </c>
      <c r="C2" s="193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</row>
    <row r="3" spans="2:47" x14ac:dyDescent="0.3">
      <c r="B3" s="195" t="s">
        <v>324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7"/>
    </row>
    <row r="4" spans="2:47" x14ac:dyDescent="0.3">
      <c r="B4" s="173" t="s">
        <v>325</v>
      </c>
      <c r="C4" s="174" t="s">
        <v>3</v>
      </c>
      <c r="D4" s="59" t="s">
        <v>326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198" t="s">
        <v>327</v>
      </c>
      <c r="AT4" s="169" t="s">
        <v>328</v>
      </c>
      <c r="AU4" s="169" t="s">
        <v>4</v>
      </c>
    </row>
    <row r="5" spans="2:47" x14ac:dyDescent="0.3">
      <c r="B5" s="173"/>
      <c r="C5" s="174"/>
      <c r="D5" s="60" t="s">
        <v>329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198"/>
      <c r="AT5" s="169"/>
      <c r="AU5" s="169"/>
    </row>
    <row r="6" spans="2:47" x14ac:dyDescent="0.3">
      <c r="B6" s="173"/>
      <c r="C6" s="174"/>
      <c r="D6" s="60" t="s">
        <v>330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198"/>
      <c r="AT6" s="169"/>
      <c r="AU6" s="169"/>
    </row>
    <row r="7" spans="2:47" ht="45" x14ac:dyDescent="0.3">
      <c r="B7" s="147" t="s">
        <v>303</v>
      </c>
      <c r="C7" s="99" t="s">
        <v>366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61" t="str">
        <f>IFERROR(SUM(Q7:AR7)/(COUNT(Q7:AR7))/4,"")</f>
        <v/>
      </c>
      <c r="AT7" s="81" t="str">
        <f>IF(AS7&lt;1.1,"Ok","Pa plotesuar")</f>
        <v>Pa plotesuar</v>
      </c>
      <c r="AU7" s="80" t="str">
        <f>IF(AS7&lt;51%,1,IF(AND(AS7&gt;=51%,AS7&lt;75%),2,IF(AND(AS7&gt;74%,AS7&lt;90%),3,IF(AND(AS7&gt;89%,AS7&lt;=100%),4,""))))</f>
        <v/>
      </c>
    </row>
    <row r="8" spans="2:47" ht="25.5" x14ac:dyDescent="0.3">
      <c r="B8" s="147"/>
      <c r="C8" s="106" t="s">
        <v>333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61" t="str">
        <f t="shared" ref="AS8:AS16" si="0">IFERROR(SUM(Q8:AR8)/(COUNT(Q8:AR8))/4,"")</f>
        <v/>
      </c>
      <c r="AT8" s="81" t="str">
        <f t="shared" ref="AT8:AT16" si="1">IF(AS8&lt;1.1,"Ok","Pa plotesuar")</f>
        <v>Pa plotesuar</v>
      </c>
      <c r="AU8" s="80" t="str">
        <f t="shared" ref="AU8:AU16" si="2">IF(AS8&lt;51%,1,IF(AND(AS8&gt;=51%,AS8&lt;75%),2,IF(AND(AS8&gt;74%,AS8&lt;90%),3,IF(AND(AS8&gt;89%,AS8&lt;=100%),4,""))))</f>
        <v/>
      </c>
    </row>
    <row r="9" spans="2:47" ht="25.5" x14ac:dyDescent="0.3">
      <c r="B9" s="147"/>
      <c r="C9" s="106" t="s">
        <v>334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61" t="str">
        <f t="shared" si="0"/>
        <v/>
      </c>
      <c r="AT9" s="81" t="str">
        <f t="shared" si="1"/>
        <v>Pa plotesuar</v>
      </c>
      <c r="AU9" s="80" t="str">
        <f t="shared" si="2"/>
        <v/>
      </c>
    </row>
    <row r="10" spans="2:47" ht="25.5" x14ac:dyDescent="0.3">
      <c r="B10" s="147"/>
      <c r="C10" s="106" t="s">
        <v>335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61" t="str">
        <f t="shared" si="0"/>
        <v/>
      </c>
      <c r="AT10" s="81" t="str">
        <f t="shared" si="1"/>
        <v>Pa plotesuar</v>
      </c>
      <c r="AU10" s="80" t="str">
        <f t="shared" si="2"/>
        <v/>
      </c>
    </row>
    <row r="11" spans="2:47" ht="38.25" x14ac:dyDescent="0.3">
      <c r="B11" s="147"/>
      <c r="C11" s="106" t="s">
        <v>336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61" t="str">
        <f t="shared" si="0"/>
        <v/>
      </c>
      <c r="AT11" s="81" t="str">
        <f t="shared" si="1"/>
        <v>Pa plotesuar</v>
      </c>
      <c r="AU11" s="80" t="str">
        <f t="shared" si="2"/>
        <v/>
      </c>
    </row>
    <row r="12" spans="2:47" ht="25.5" x14ac:dyDescent="0.3">
      <c r="B12" s="147"/>
      <c r="C12" s="106" t="s">
        <v>337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61" t="str">
        <f t="shared" si="0"/>
        <v/>
      </c>
      <c r="AT12" s="81" t="str">
        <f t="shared" si="1"/>
        <v>Pa plotesuar</v>
      </c>
      <c r="AU12" s="80" t="str">
        <f t="shared" si="2"/>
        <v/>
      </c>
    </row>
    <row r="13" spans="2:47" ht="25.5" x14ac:dyDescent="0.3">
      <c r="B13" s="147"/>
      <c r="C13" s="106" t="s">
        <v>338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61" t="str">
        <f t="shared" si="0"/>
        <v/>
      </c>
      <c r="AT13" s="81" t="str">
        <f t="shared" si="1"/>
        <v>Pa plotesuar</v>
      </c>
      <c r="AU13" s="80" t="str">
        <f t="shared" si="2"/>
        <v/>
      </c>
    </row>
    <row r="14" spans="2:47" ht="38.25" x14ac:dyDescent="0.3">
      <c r="B14" s="147"/>
      <c r="C14" s="106" t="s">
        <v>339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61" t="str">
        <f t="shared" si="0"/>
        <v/>
      </c>
      <c r="AT14" s="81" t="str">
        <f t="shared" si="1"/>
        <v>Pa plotesuar</v>
      </c>
      <c r="AU14" s="80" t="str">
        <f t="shared" si="2"/>
        <v/>
      </c>
    </row>
    <row r="15" spans="2:47" ht="25.5" x14ac:dyDescent="0.3">
      <c r="B15" s="147"/>
      <c r="C15" s="106" t="s">
        <v>340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61" t="str">
        <f t="shared" si="0"/>
        <v/>
      </c>
      <c r="AT15" s="81" t="str">
        <f t="shared" si="1"/>
        <v>Pa plotesuar</v>
      </c>
      <c r="AU15" s="80" t="str">
        <f t="shared" si="2"/>
        <v/>
      </c>
    </row>
    <row r="16" spans="2:47" ht="38.25" x14ac:dyDescent="0.3">
      <c r="B16" s="147"/>
      <c r="C16" s="106" t="s">
        <v>341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61" t="str">
        <f t="shared" si="0"/>
        <v/>
      </c>
      <c r="AT16" s="81" t="str">
        <f t="shared" si="1"/>
        <v>Pa plotesuar</v>
      </c>
      <c r="AU16" s="80" t="str">
        <f t="shared" si="2"/>
        <v/>
      </c>
    </row>
    <row r="17" spans="2:47" x14ac:dyDescent="0.3">
      <c r="B17" s="78" t="s">
        <v>117</v>
      </c>
      <c r="C17" s="62">
        <f>SUM(Q17:AR17)</f>
        <v>0</v>
      </c>
      <c r="D17" s="9">
        <f t="shared" ref="D17:AR17" si="3">SUM(D7:D16)</f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9">
        <f t="shared" si="3"/>
        <v>0</v>
      </c>
      <c r="AD17" s="9">
        <f t="shared" si="3"/>
        <v>0</v>
      </c>
      <c r="AE17" s="9">
        <f t="shared" si="3"/>
        <v>0</v>
      </c>
      <c r="AF17" s="9">
        <f t="shared" si="3"/>
        <v>0</v>
      </c>
      <c r="AG17" s="9">
        <f t="shared" si="3"/>
        <v>0</v>
      </c>
      <c r="AH17" s="9">
        <f t="shared" si="3"/>
        <v>0</v>
      </c>
      <c r="AI17" s="9">
        <f t="shared" si="3"/>
        <v>0</v>
      </c>
      <c r="AJ17" s="9">
        <f t="shared" si="3"/>
        <v>0</v>
      </c>
      <c r="AK17" s="9">
        <f t="shared" si="3"/>
        <v>0</v>
      </c>
      <c r="AL17" s="9">
        <f t="shared" si="3"/>
        <v>0</v>
      </c>
      <c r="AM17" s="9">
        <f t="shared" si="3"/>
        <v>0</v>
      </c>
      <c r="AN17" s="9">
        <f t="shared" si="3"/>
        <v>0</v>
      </c>
      <c r="AO17" s="9">
        <f t="shared" si="3"/>
        <v>0</v>
      </c>
      <c r="AP17" s="9">
        <f t="shared" si="3"/>
        <v>0</v>
      </c>
      <c r="AQ17" s="9">
        <f t="shared" si="3"/>
        <v>0</v>
      </c>
      <c r="AR17" s="9">
        <f t="shared" si="3"/>
        <v>0</v>
      </c>
      <c r="AS17" s="107" t="s">
        <v>331</v>
      </c>
      <c r="AT17" s="108">
        <f>COUNTA(D7:AR16)*4</f>
        <v>0</v>
      </c>
      <c r="AU17" s="109"/>
    </row>
    <row r="18" spans="2:47" x14ac:dyDescent="0.3">
      <c r="B18" s="78" t="s">
        <v>118</v>
      </c>
      <c r="C18" s="64" t="str">
        <f>IFERROR(AS18,"")</f>
        <v/>
      </c>
      <c r="D18" s="111" t="str">
        <f t="shared" ref="D18:AR18" si="4">IFERROR(SUM(D7:D16)/(COUNTA(D7:D16))/4,"")</f>
        <v/>
      </c>
      <c r="E18" s="65" t="str">
        <f t="shared" si="4"/>
        <v/>
      </c>
      <c r="F18" s="65" t="str">
        <f t="shared" si="4"/>
        <v/>
      </c>
      <c r="G18" s="65" t="str">
        <f t="shared" si="4"/>
        <v/>
      </c>
      <c r="H18" s="65" t="str">
        <f t="shared" si="4"/>
        <v/>
      </c>
      <c r="I18" s="65" t="str">
        <f t="shared" si="4"/>
        <v/>
      </c>
      <c r="J18" s="65" t="str">
        <f t="shared" si="4"/>
        <v/>
      </c>
      <c r="K18" s="65" t="str">
        <f t="shared" si="4"/>
        <v/>
      </c>
      <c r="L18" s="65" t="str">
        <f t="shared" si="4"/>
        <v/>
      </c>
      <c r="M18" s="65" t="str">
        <f t="shared" si="4"/>
        <v/>
      </c>
      <c r="N18" s="65" t="str">
        <f t="shared" si="4"/>
        <v/>
      </c>
      <c r="O18" s="65" t="str">
        <f t="shared" si="4"/>
        <v/>
      </c>
      <c r="P18" s="65" t="str">
        <f t="shared" si="4"/>
        <v/>
      </c>
      <c r="Q18" s="65" t="str">
        <f t="shared" si="4"/>
        <v/>
      </c>
      <c r="R18" s="65" t="str">
        <f t="shared" si="4"/>
        <v/>
      </c>
      <c r="S18" s="65" t="str">
        <f t="shared" si="4"/>
        <v/>
      </c>
      <c r="T18" s="65" t="str">
        <f t="shared" si="4"/>
        <v/>
      </c>
      <c r="U18" s="65" t="str">
        <f t="shared" si="4"/>
        <v/>
      </c>
      <c r="V18" s="65" t="str">
        <f t="shared" si="4"/>
        <v/>
      </c>
      <c r="W18" s="65" t="str">
        <f t="shared" si="4"/>
        <v/>
      </c>
      <c r="X18" s="65" t="str">
        <f t="shared" si="4"/>
        <v/>
      </c>
      <c r="Y18" s="65" t="str">
        <f t="shared" si="4"/>
        <v/>
      </c>
      <c r="Z18" s="65" t="str">
        <f t="shared" si="4"/>
        <v/>
      </c>
      <c r="AA18" s="65" t="str">
        <f t="shared" si="4"/>
        <v/>
      </c>
      <c r="AB18" s="65" t="str">
        <f t="shared" si="4"/>
        <v/>
      </c>
      <c r="AC18" s="65" t="str">
        <f t="shared" si="4"/>
        <v/>
      </c>
      <c r="AD18" s="65" t="str">
        <f t="shared" si="4"/>
        <v/>
      </c>
      <c r="AE18" s="65" t="str">
        <f t="shared" si="4"/>
        <v/>
      </c>
      <c r="AF18" s="65" t="str">
        <f t="shared" si="4"/>
        <v/>
      </c>
      <c r="AG18" s="65" t="str">
        <f t="shared" si="4"/>
        <v/>
      </c>
      <c r="AH18" s="65" t="str">
        <f t="shared" si="4"/>
        <v/>
      </c>
      <c r="AI18" s="65" t="str">
        <f t="shared" si="4"/>
        <v/>
      </c>
      <c r="AJ18" s="65" t="str">
        <f t="shared" si="4"/>
        <v/>
      </c>
      <c r="AK18" s="65" t="str">
        <f t="shared" si="4"/>
        <v/>
      </c>
      <c r="AL18" s="65" t="str">
        <f t="shared" si="4"/>
        <v/>
      </c>
      <c r="AM18" s="65" t="str">
        <f t="shared" si="4"/>
        <v/>
      </c>
      <c r="AN18" s="65" t="str">
        <f t="shared" si="4"/>
        <v/>
      </c>
      <c r="AO18" s="65" t="str">
        <f t="shared" si="4"/>
        <v/>
      </c>
      <c r="AP18" s="65" t="str">
        <f t="shared" si="4"/>
        <v/>
      </c>
      <c r="AQ18" s="65" t="str">
        <f t="shared" si="4"/>
        <v/>
      </c>
      <c r="AR18" s="65" t="str">
        <f t="shared" si="4"/>
        <v/>
      </c>
      <c r="AS18" s="66" t="str">
        <f>IFERROR(AVERAGE(AS7:AS16),"")</f>
        <v/>
      </c>
      <c r="AT18" s="105"/>
      <c r="AU18" s="30"/>
    </row>
    <row r="19" spans="2:47" x14ac:dyDescent="0.3">
      <c r="B19" s="83" t="s">
        <v>119</v>
      </c>
      <c r="C19" s="67" t="str">
        <f>IF(C18&lt;51%,"Dobet",IF(AND(C18&lt;75%,C18&gt;50%),"Mjaftueshem",IF(AND(C18&lt;90%,C18&gt;74%),"Mire",IF(AND(C18&lt;=100%,C18&gt;89%),"Shume Mire", ""))))</f>
        <v/>
      </c>
      <c r="D19" s="112" t="str">
        <f t="shared" ref="D19:P19" si="5">IF(D18&lt;51%,"Dobet",IF(AND(D18&lt;75%,D18&gt;50%),"Mjaftueshem",IF(AND(D18&lt;90%,D18&gt;74%),"Mire",IF(AND(D18&lt;=100%,D18&gt;89%),"Shume Mire", ""))))</f>
        <v/>
      </c>
      <c r="E19" s="68" t="str">
        <f t="shared" si="5"/>
        <v/>
      </c>
      <c r="F19" s="68" t="str">
        <f t="shared" si="5"/>
        <v/>
      </c>
      <c r="G19" s="68" t="str">
        <f t="shared" si="5"/>
        <v/>
      </c>
      <c r="H19" s="68" t="str">
        <f t="shared" si="5"/>
        <v/>
      </c>
      <c r="I19" s="68" t="str">
        <f t="shared" si="5"/>
        <v/>
      </c>
      <c r="J19" s="68" t="str">
        <f t="shared" si="5"/>
        <v/>
      </c>
      <c r="K19" s="68" t="str">
        <f t="shared" si="5"/>
        <v/>
      </c>
      <c r="L19" s="68" t="str">
        <f t="shared" si="5"/>
        <v/>
      </c>
      <c r="M19" s="68" t="str">
        <f t="shared" si="5"/>
        <v/>
      </c>
      <c r="N19" s="68" t="str">
        <f t="shared" si="5"/>
        <v/>
      </c>
      <c r="O19" s="68" t="str">
        <f t="shared" si="5"/>
        <v/>
      </c>
      <c r="P19" s="68" t="str">
        <f t="shared" si="5"/>
        <v/>
      </c>
      <c r="Q19" s="68" t="str">
        <f>IF(Q18&lt;51%,"Dobet",IF(AND(Q18&lt;75%,Q18&gt;50%),"Mjaftueshem",IF(AND(Q18&lt;90%,Q18&gt;74%),"Mire",IF(AND(Q18&lt;=100%,Q18&gt;89%),"Shume Mire", ""))))</f>
        <v/>
      </c>
      <c r="R19" s="68" t="str">
        <f t="shared" ref="R19:T19" si="6">IF(R18&lt;51%,"Dobet",IF(AND(R18&lt;75%,R18&gt;50%),"Mjaftueshem",IF(AND(R18&lt;90%,R18&gt;74%),"Mire",IF(AND(R18&lt;=100%,R18&gt;89%),"Shume Mire", ""))))</f>
        <v/>
      </c>
      <c r="S19" s="68" t="str">
        <f t="shared" si="6"/>
        <v/>
      </c>
      <c r="T19" s="68" t="str">
        <f t="shared" si="6"/>
        <v/>
      </c>
      <c r="U19" s="68" t="str">
        <f t="shared" ref="U19:AR19" si="7">IF(U18&lt;51%,"Dobet",IF(AND(U18&lt;75%,U18&gt;50%),"Mjaftueshem",IF(AND(U18&lt;90%,U18&gt;74%),"Mire",IF(AND(U18&lt;=100%,U18&gt;89%),"Shume Mire", ""))))</f>
        <v/>
      </c>
      <c r="V19" s="68" t="str">
        <f t="shared" si="7"/>
        <v/>
      </c>
      <c r="W19" s="68" t="str">
        <f t="shared" si="7"/>
        <v/>
      </c>
      <c r="X19" s="68" t="str">
        <f t="shared" si="7"/>
        <v/>
      </c>
      <c r="Y19" s="68" t="str">
        <f t="shared" si="7"/>
        <v/>
      </c>
      <c r="Z19" s="68" t="str">
        <f t="shared" si="7"/>
        <v/>
      </c>
      <c r="AA19" s="68" t="str">
        <f t="shared" si="7"/>
        <v/>
      </c>
      <c r="AB19" s="68" t="str">
        <f t="shared" si="7"/>
        <v/>
      </c>
      <c r="AC19" s="68" t="str">
        <f t="shared" si="7"/>
        <v/>
      </c>
      <c r="AD19" s="68" t="str">
        <f t="shared" si="7"/>
        <v/>
      </c>
      <c r="AE19" s="68" t="str">
        <f t="shared" si="7"/>
        <v/>
      </c>
      <c r="AF19" s="68" t="str">
        <f t="shared" si="7"/>
        <v/>
      </c>
      <c r="AG19" s="68" t="str">
        <f t="shared" si="7"/>
        <v/>
      </c>
      <c r="AH19" s="68" t="str">
        <f t="shared" si="7"/>
        <v/>
      </c>
      <c r="AI19" s="68" t="str">
        <f t="shared" si="7"/>
        <v/>
      </c>
      <c r="AJ19" s="68" t="str">
        <f t="shared" si="7"/>
        <v/>
      </c>
      <c r="AK19" s="68" t="str">
        <f t="shared" si="7"/>
        <v/>
      </c>
      <c r="AL19" s="68" t="str">
        <f t="shared" si="7"/>
        <v/>
      </c>
      <c r="AM19" s="68" t="str">
        <f t="shared" si="7"/>
        <v/>
      </c>
      <c r="AN19" s="68" t="str">
        <f t="shared" si="7"/>
        <v/>
      </c>
      <c r="AO19" s="68" t="str">
        <f t="shared" si="7"/>
        <v/>
      </c>
      <c r="AP19" s="68" t="str">
        <f t="shared" si="7"/>
        <v/>
      </c>
      <c r="AQ19" s="68" t="str">
        <f t="shared" si="7"/>
        <v/>
      </c>
      <c r="AR19" s="68" t="str">
        <f t="shared" si="7"/>
        <v/>
      </c>
      <c r="AS19" s="69"/>
      <c r="AT19" s="69"/>
      <c r="AU19" s="31"/>
    </row>
  </sheetData>
  <sheetProtection sheet="1" objects="1" scenarios="1" selectLockedCells="1"/>
  <mergeCells count="8">
    <mergeCell ref="B7:B16"/>
    <mergeCell ref="B2:AU2"/>
    <mergeCell ref="B3:AU3"/>
    <mergeCell ref="B4:B6"/>
    <mergeCell ref="C4:C6"/>
    <mergeCell ref="AS4:AS6"/>
    <mergeCell ref="AU4:AU6"/>
    <mergeCell ref="AT4:AT6"/>
  </mergeCells>
  <dataValidations count="1">
    <dataValidation type="list" allowBlank="1" showInputMessage="1" showErrorMessage="1" errorTitle="Nr. 1-4" sqref="D7:AR16 KB7:KO16 TX7:UK16 ADT7:AEG16 ANP7:AOC16 AXL7:AXY16 BHH7:BHU16 BRD7:BRQ16 CAZ7:CBM16 CKV7:CLI16 CUR7:CVE16 DEN7:DFA16 DOJ7:DOW16 DYF7:DYS16 EIB7:EIO16 ERX7:ESK16 FBT7:FCG16 FLP7:FMC16 FVL7:FVY16 GFH7:GFU16 GPD7:GPQ16 GYZ7:GZM16 HIV7:HJI16 HSR7:HTE16 ICN7:IDA16 IMJ7:IMW16 IWF7:IWS16 JGB7:JGO16 JPX7:JQK16 JZT7:KAG16 KJP7:KKC16 KTL7:KTY16 LDH7:LDU16 LND7:LNQ16 LWZ7:LXM16 MGV7:MHI16 MQR7:MRE16 NAN7:NBA16 NKJ7:NKW16 NUF7:NUS16 OEB7:OEO16 ONX7:OOK16 OXT7:OYG16 PHP7:PIC16 PRL7:PRY16 QBH7:QBU16 QLD7:QLQ16 QUZ7:QVM16 REV7:RFI16 ROR7:RPE16 RYN7:RZA16 SIJ7:SIW16 SSF7:SSS16 TCB7:TCO16 TLX7:TMK16 TVT7:TWG16 UFP7:UGC16 UPL7:UPY16 UZH7:UZU16 VJD7:VJQ16 VSZ7:VTM16 WCV7:WDI16 WMR7:WNE16 WWN7:WXA16 D65542:AR65552 KB65542:KO65552 TX65542:UK65552 ADT65542:AEG65552 ANP65542:AOC65552 AXL65542:AXY65552 BHH65542:BHU65552 BRD65542:BRQ65552 CAZ65542:CBM65552 CKV65542:CLI65552 CUR65542:CVE65552 DEN65542:DFA65552 DOJ65542:DOW65552 DYF65542:DYS65552 EIB65542:EIO65552 ERX65542:ESK65552 FBT65542:FCG65552 FLP65542:FMC65552 FVL65542:FVY65552 GFH65542:GFU65552 GPD65542:GPQ65552 GYZ65542:GZM65552 HIV65542:HJI65552 HSR65542:HTE65552 ICN65542:IDA65552 IMJ65542:IMW65552 IWF65542:IWS65552 JGB65542:JGO65552 JPX65542:JQK65552 JZT65542:KAG65552 KJP65542:KKC65552 KTL65542:KTY65552 LDH65542:LDU65552 LND65542:LNQ65552 LWZ65542:LXM65552 MGV65542:MHI65552 MQR65542:MRE65552 NAN65542:NBA65552 NKJ65542:NKW65552 NUF65542:NUS65552 OEB65542:OEO65552 ONX65542:OOK65552 OXT65542:OYG65552 PHP65542:PIC65552 PRL65542:PRY65552 QBH65542:QBU65552 QLD65542:QLQ65552 QUZ65542:QVM65552 REV65542:RFI65552 ROR65542:RPE65552 RYN65542:RZA65552 SIJ65542:SIW65552 SSF65542:SSS65552 TCB65542:TCO65552 TLX65542:TMK65552 TVT65542:TWG65552 UFP65542:UGC65552 UPL65542:UPY65552 UZH65542:UZU65552 VJD65542:VJQ65552 VSZ65542:VTM65552 WCV65542:WDI65552 WMR65542:WNE65552 WWN65542:WXA65552 D131078:AR131088 KB131078:KO131088 TX131078:UK131088 ADT131078:AEG131088 ANP131078:AOC131088 AXL131078:AXY131088 BHH131078:BHU131088 BRD131078:BRQ131088 CAZ131078:CBM131088 CKV131078:CLI131088 CUR131078:CVE131088 DEN131078:DFA131088 DOJ131078:DOW131088 DYF131078:DYS131088 EIB131078:EIO131088 ERX131078:ESK131088 FBT131078:FCG131088 FLP131078:FMC131088 FVL131078:FVY131088 GFH131078:GFU131088 GPD131078:GPQ131088 GYZ131078:GZM131088 HIV131078:HJI131088 HSR131078:HTE131088 ICN131078:IDA131088 IMJ131078:IMW131088 IWF131078:IWS131088 JGB131078:JGO131088 JPX131078:JQK131088 JZT131078:KAG131088 KJP131078:KKC131088 KTL131078:KTY131088 LDH131078:LDU131088 LND131078:LNQ131088 LWZ131078:LXM131088 MGV131078:MHI131088 MQR131078:MRE131088 NAN131078:NBA131088 NKJ131078:NKW131088 NUF131078:NUS131088 OEB131078:OEO131088 ONX131078:OOK131088 OXT131078:OYG131088 PHP131078:PIC131088 PRL131078:PRY131088 QBH131078:QBU131088 QLD131078:QLQ131088 QUZ131078:QVM131088 REV131078:RFI131088 ROR131078:RPE131088 RYN131078:RZA131088 SIJ131078:SIW131088 SSF131078:SSS131088 TCB131078:TCO131088 TLX131078:TMK131088 TVT131078:TWG131088 UFP131078:UGC131088 UPL131078:UPY131088 UZH131078:UZU131088 VJD131078:VJQ131088 VSZ131078:VTM131088 WCV131078:WDI131088 WMR131078:WNE131088 WWN131078:WXA131088 D196614:AR196624 KB196614:KO196624 TX196614:UK196624 ADT196614:AEG196624 ANP196614:AOC196624 AXL196614:AXY196624 BHH196614:BHU196624 BRD196614:BRQ196624 CAZ196614:CBM196624 CKV196614:CLI196624 CUR196614:CVE196624 DEN196614:DFA196624 DOJ196614:DOW196624 DYF196614:DYS196624 EIB196614:EIO196624 ERX196614:ESK196624 FBT196614:FCG196624 FLP196614:FMC196624 FVL196614:FVY196624 GFH196614:GFU196624 GPD196614:GPQ196624 GYZ196614:GZM196624 HIV196614:HJI196624 HSR196614:HTE196624 ICN196614:IDA196624 IMJ196614:IMW196624 IWF196614:IWS196624 JGB196614:JGO196624 JPX196614:JQK196624 JZT196614:KAG196624 KJP196614:KKC196624 KTL196614:KTY196624 LDH196614:LDU196624 LND196614:LNQ196624 LWZ196614:LXM196624 MGV196614:MHI196624 MQR196614:MRE196624 NAN196614:NBA196624 NKJ196614:NKW196624 NUF196614:NUS196624 OEB196614:OEO196624 ONX196614:OOK196624 OXT196614:OYG196624 PHP196614:PIC196624 PRL196614:PRY196624 QBH196614:QBU196624 QLD196614:QLQ196624 QUZ196614:QVM196624 REV196614:RFI196624 ROR196614:RPE196624 RYN196614:RZA196624 SIJ196614:SIW196624 SSF196614:SSS196624 TCB196614:TCO196624 TLX196614:TMK196624 TVT196614:TWG196624 UFP196614:UGC196624 UPL196614:UPY196624 UZH196614:UZU196624 VJD196614:VJQ196624 VSZ196614:VTM196624 WCV196614:WDI196624 WMR196614:WNE196624 WWN196614:WXA196624 D262150:AR262160 KB262150:KO262160 TX262150:UK262160 ADT262150:AEG262160 ANP262150:AOC262160 AXL262150:AXY262160 BHH262150:BHU262160 BRD262150:BRQ262160 CAZ262150:CBM262160 CKV262150:CLI262160 CUR262150:CVE262160 DEN262150:DFA262160 DOJ262150:DOW262160 DYF262150:DYS262160 EIB262150:EIO262160 ERX262150:ESK262160 FBT262150:FCG262160 FLP262150:FMC262160 FVL262150:FVY262160 GFH262150:GFU262160 GPD262150:GPQ262160 GYZ262150:GZM262160 HIV262150:HJI262160 HSR262150:HTE262160 ICN262150:IDA262160 IMJ262150:IMW262160 IWF262150:IWS262160 JGB262150:JGO262160 JPX262150:JQK262160 JZT262150:KAG262160 KJP262150:KKC262160 KTL262150:KTY262160 LDH262150:LDU262160 LND262150:LNQ262160 LWZ262150:LXM262160 MGV262150:MHI262160 MQR262150:MRE262160 NAN262150:NBA262160 NKJ262150:NKW262160 NUF262150:NUS262160 OEB262150:OEO262160 ONX262150:OOK262160 OXT262150:OYG262160 PHP262150:PIC262160 PRL262150:PRY262160 QBH262150:QBU262160 QLD262150:QLQ262160 QUZ262150:QVM262160 REV262150:RFI262160 ROR262150:RPE262160 RYN262150:RZA262160 SIJ262150:SIW262160 SSF262150:SSS262160 TCB262150:TCO262160 TLX262150:TMK262160 TVT262150:TWG262160 UFP262150:UGC262160 UPL262150:UPY262160 UZH262150:UZU262160 VJD262150:VJQ262160 VSZ262150:VTM262160 WCV262150:WDI262160 WMR262150:WNE262160 WWN262150:WXA262160 D327686:AR327696 KB327686:KO327696 TX327686:UK327696 ADT327686:AEG327696 ANP327686:AOC327696 AXL327686:AXY327696 BHH327686:BHU327696 BRD327686:BRQ327696 CAZ327686:CBM327696 CKV327686:CLI327696 CUR327686:CVE327696 DEN327686:DFA327696 DOJ327686:DOW327696 DYF327686:DYS327696 EIB327686:EIO327696 ERX327686:ESK327696 FBT327686:FCG327696 FLP327686:FMC327696 FVL327686:FVY327696 GFH327686:GFU327696 GPD327686:GPQ327696 GYZ327686:GZM327696 HIV327686:HJI327696 HSR327686:HTE327696 ICN327686:IDA327696 IMJ327686:IMW327696 IWF327686:IWS327696 JGB327686:JGO327696 JPX327686:JQK327696 JZT327686:KAG327696 KJP327686:KKC327696 KTL327686:KTY327696 LDH327686:LDU327696 LND327686:LNQ327696 LWZ327686:LXM327696 MGV327686:MHI327696 MQR327686:MRE327696 NAN327686:NBA327696 NKJ327686:NKW327696 NUF327686:NUS327696 OEB327686:OEO327696 ONX327686:OOK327696 OXT327686:OYG327696 PHP327686:PIC327696 PRL327686:PRY327696 QBH327686:QBU327696 QLD327686:QLQ327696 QUZ327686:QVM327696 REV327686:RFI327696 ROR327686:RPE327696 RYN327686:RZA327696 SIJ327686:SIW327696 SSF327686:SSS327696 TCB327686:TCO327696 TLX327686:TMK327696 TVT327686:TWG327696 UFP327686:UGC327696 UPL327686:UPY327696 UZH327686:UZU327696 VJD327686:VJQ327696 VSZ327686:VTM327696 WCV327686:WDI327696 WMR327686:WNE327696 WWN327686:WXA327696 D393222:AR393232 KB393222:KO393232 TX393222:UK393232 ADT393222:AEG393232 ANP393222:AOC393232 AXL393222:AXY393232 BHH393222:BHU393232 BRD393222:BRQ393232 CAZ393222:CBM393232 CKV393222:CLI393232 CUR393222:CVE393232 DEN393222:DFA393232 DOJ393222:DOW393232 DYF393222:DYS393232 EIB393222:EIO393232 ERX393222:ESK393232 FBT393222:FCG393232 FLP393222:FMC393232 FVL393222:FVY393232 GFH393222:GFU393232 GPD393222:GPQ393232 GYZ393222:GZM393232 HIV393222:HJI393232 HSR393222:HTE393232 ICN393222:IDA393232 IMJ393222:IMW393232 IWF393222:IWS393232 JGB393222:JGO393232 JPX393222:JQK393232 JZT393222:KAG393232 KJP393222:KKC393232 KTL393222:KTY393232 LDH393222:LDU393232 LND393222:LNQ393232 LWZ393222:LXM393232 MGV393222:MHI393232 MQR393222:MRE393232 NAN393222:NBA393232 NKJ393222:NKW393232 NUF393222:NUS393232 OEB393222:OEO393232 ONX393222:OOK393232 OXT393222:OYG393232 PHP393222:PIC393232 PRL393222:PRY393232 QBH393222:QBU393232 QLD393222:QLQ393232 QUZ393222:QVM393232 REV393222:RFI393232 ROR393222:RPE393232 RYN393222:RZA393232 SIJ393222:SIW393232 SSF393222:SSS393232 TCB393222:TCO393232 TLX393222:TMK393232 TVT393222:TWG393232 UFP393222:UGC393232 UPL393222:UPY393232 UZH393222:UZU393232 VJD393222:VJQ393232 VSZ393222:VTM393232 WCV393222:WDI393232 WMR393222:WNE393232 WWN393222:WXA393232 D458758:AR458768 KB458758:KO458768 TX458758:UK458768 ADT458758:AEG458768 ANP458758:AOC458768 AXL458758:AXY458768 BHH458758:BHU458768 BRD458758:BRQ458768 CAZ458758:CBM458768 CKV458758:CLI458768 CUR458758:CVE458768 DEN458758:DFA458768 DOJ458758:DOW458768 DYF458758:DYS458768 EIB458758:EIO458768 ERX458758:ESK458768 FBT458758:FCG458768 FLP458758:FMC458768 FVL458758:FVY458768 GFH458758:GFU458768 GPD458758:GPQ458768 GYZ458758:GZM458768 HIV458758:HJI458768 HSR458758:HTE458768 ICN458758:IDA458768 IMJ458758:IMW458768 IWF458758:IWS458768 JGB458758:JGO458768 JPX458758:JQK458768 JZT458758:KAG458768 KJP458758:KKC458768 KTL458758:KTY458768 LDH458758:LDU458768 LND458758:LNQ458768 LWZ458758:LXM458768 MGV458758:MHI458768 MQR458758:MRE458768 NAN458758:NBA458768 NKJ458758:NKW458768 NUF458758:NUS458768 OEB458758:OEO458768 ONX458758:OOK458768 OXT458758:OYG458768 PHP458758:PIC458768 PRL458758:PRY458768 QBH458758:QBU458768 QLD458758:QLQ458768 QUZ458758:QVM458768 REV458758:RFI458768 ROR458758:RPE458768 RYN458758:RZA458768 SIJ458758:SIW458768 SSF458758:SSS458768 TCB458758:TCO458768 TLX458758:TMK458768 TVT458758:TWG458768 UFP458758:UGC458768 UPL458758:UPY458768 UZH458758:UZU458768 VJD458758:VJQ458768 VSZ458758:VTM458768 WCV458758:WDI458768 WMR458758:WNE458768 WWN458758:WXA458768 D524294:AR524304 KB524294:KO524304 TX524294:UK524304 ADT524294:AEG524304 ANP524294:AOC524304 AXL524294:AXY524304 BHH524294:BHU524304 BRD524294:BRQ524304 CAZ524294:CBM524304 CKV524294:CLI524304 CUR524294:CVE524304 DEN524294:DFA524304 DOJ524294:DOW524304 DYF524294:DYS524304 EIB524294:EIO524304 ERX524294:ESK524304 FBT524294:FCG524304 FLP524294:FMC524304 FVL524294:FVY524304 GFH524294:GFU524304 GPD524294:GPQ524304 GYZ524294:GZM524304 HIV524294:HJI524304 HSR524294:HTE524304 ICN524294:IDA524304 IMJ524294:IMW524304 IWF524294:IWS524304 JGB524294:JGO524304 JPX524294:JQK524304 JZT524294:KAG524304 KJP524294:KKC524304 KTL524294:KTY524304 LDH524294:LDU524304 LND524294:LNQ524304 LWZ524294:LXM524304 MGV524294:MHI524304 MQR524294:MRE524304 NAN524294:NBA524304 NKJ524294:NKW524304 NUF524294:NUS524304 OEB524294:OEO524304 ONX524294:OOK524304 OXT524294:OYG524304 PHP524294:PIC524304 PRL524294:PRY524304 QBH524294:QBU524304 QLD524294:QLQ524304 QUZ524294:QVM524304 REV524294:RFI524304 ROR524294:RPE524304 RYN524294:RZA524304 SIJ524294:SIW524304 SSF524294:SSS524304 TCB524294:TCO524304 TLX524294:TMK524304 TVT524294:TWG524304 UFP524294:UGC524304 UPL524294:UPY524304 UZH524294:UZU524304 VJD524294:VJQ524304 VSZ524294:VTM524304 WCV524294:WDI524304 WMR524294:WNE524304 WWN524294:WXA524304 D589830:AR589840 KB589830:KO589840 TX589830:UK589840 ADT589830:AEG589840 ANP589830:AOC589840 AXL589830:AXY589840 BHH589830:BHU589840 BRD589830:BRQ589840 CAZ589830:CBM589840 CKV589830:CLI589840 CUR589830:CVE589840 DEN589830:DFA589840 DOJ589830:DOW589840 DYF589830:DYS589840 EIB589830:EIO589840 ERX589830:ESK589840 FBT589830:FCG589840 FLP589830:FMC589840 FVL589830:FVY589840 GFH589830:GFU589840 GPD589830:GPQ589840 GYZ589830:GZM589840 HIV589830:HJI589840 HSR589830:HTE589840 ICN589830:IDA589840 IMJ589830:IMW589840 IWF589830:IWS589840 JGB589830:JGO589840 JPX589830:JQK589840 JZT589830:KAG589840 KJP589830:KKC589840 KTL589830:KTY589840 LDH589830:LDU589840 LND589830:LNQ589840 LWZ589830:LXM589840 MGV589830:MHI589840 MQR589830:MRE589840 NAN589830:NBA589840 NKJ589830:NKW589840 NUF589830:NUS589840 OEB589830:OEO589840 ONX589830:OOK589840 OXT589830:OYG589840 PHP589830:PIC589840 PRL589830:PRY589840 QBH589830:QBU589840 QLD589830:QLQ589840 QUZ589830:QVM589840 REV589830:RFI589840 ROR589830:RPE589840 RYN589830:RZA589840 SIJ589830:SIW589840 SSF589830:SSS589840 TCB589830:TCO589840 TLX589830:TMK589840 TVT589830:TWG589840 UFP589830:UGC589840 UPL589830:UPY589840 UZH589830:UZU589840 VJD589830:VJQ589840 VSZ589830:VTM589840 WCV589830:WDI589840 WMR589830:WNE589840 WWN589830:WXA589840 D655366:AR655376 KB655366:KO655376 TX655366:UK655376 ADT655366:AEG655376 ANP655366:AOC655376 AXL655366:AXY655376 BHH655366:BHU655376 BRD655366:BRQ655376 CAZ655366:CBM655376 CKV655366:CLI655376 CUR655366:CVE655376 DEN655366:DFA655376 DOJ655366:DOW655376 DYF655366:DYS655376 EIB655366:EIO655376 ERX655366:ESK655376 FBT655366:FCG655376 FLP655366:FMC655376 FVL655366:FVY655376 GFH655366:GFU655376 GPD655366:GPQ655376 GYZ655366:GZM655376 HIV655366:HJI655376 HSR655366:HTE655376 ICN655366:IDA655376 IMJ655366:IMW655376 IWF655366:IWS655376 JGB655366:JGO655376 JPX655366:JQK655376 JZT655366:KAG655376 KJP655366:KKC655376 KTL655366:KTY655376 LDH655366:LDU655376 LND655366:LNQ655376 LWZ655366:LXM655376 MGV655366:MHI655376 MQR655366:MRE655376 NAN655366:NBA655376 NKJ655366:NKW655376 NUF655366:NUS655376 OEB655366:OEO655376 ONX655366:OOK655376 OXT655366:OYG655376 PHP655366:PIC655376 PRL655366:PRY655376 QBH655366:QBU655376 QLD655366:QLQ655376 QUZ655366:QVM655376 REV655366:RFI655376 ROR655366:RPE655376 RYN655366:RZA655376 SIJ655366:SIW655376 SSF655366:SSS655376 TCB655366:TCO655376 TLX655366:TMK655376 TVT655366:TWG655376 UFP655366:UGC655376 UPL655366:UPY655376 UZH655366:UZU655376 VJD655366:VJQ655376 VSZ655366:VTM655376 WCV655366:WDI655376 WMR655366:WNE655376 WWN655366:WXA655376 D720902:AR720912 KB720902:KO720912 TX720902:UK720912 ADT720902:AEG720912 ANP720902:AOC720912 AXL720902:AXY720912 BHH720902:BHU720912 BRD720902:BRQ720912 CAZ720902:CBM720912 CKV720902:CLI720912 CUR720902:CVE720912 DEN720902:DFA720912 DOJ720902:DOW720912 DYF720902:DYS720912 EIB720902:EIO720912 ERX720902:ESK720912 FBT720902:FCG720912 FLP720902:FMC720912 FVL720902:FVY720912 GFH720902:GFU720912 GPD720902:GPQ720912 GYZ720902:GZM720912 HIV720902:HJI720912 HSR720902:HTE720912 ICN720902:IDA720912 IMJ720902:IMW720912 IWF720902:IWS720912 JGB720902:JGO720912 JPX720902:JQK720912 JZT720902:KAG720912 KJP720902:KKC720912 KTL720902:KTY720912 LDH720902:LDU720912 LND720902:LNQ720912 LWZ720902:LXM720912 MGV720902:MHI720912 MQR720902:MRE720912 NAN720902:NBA720912 NKJ720902:NKW720912 NUF720902:NUS720912 OEB720902:OEO720912 ONX720902:OOK720912 OXT720902:OYG720912 PHP720902:PIC720912 PRL720902:PRY720912 QBH720902:QBU720912 QLD720902:QLQ720912 QUZ720902:QVM720912 REV720902:RFI720912 ROR720902:RPE720912 RYN720902:RZA720912 SIJ720902:SIW720912 SSF720902:SSS720912 TCB720902:TCO720912 TLX720902:TMK720912 TVT720902:TWG720912 UFP720902:UGC720912 UPL720902:UPY720912 UZH720902:UZU720912 VJD720902:VJQ720912 VSZ720902:VTM720912 WCV720902:WDI720912 WMR720902:WNE720912 WWN720902:WXA720912 D786438:AR786448 KB786438:KO786448 TX786438:UK786448 ADT786438:AEG786448 ANP786438:AOC786448 AXL786438:AXY786448 BHH786438:BHU786448 BRD786438:BRQ786448 CAZ786438:CBM786448 CKV786438:CLI786448 CUR786438:CVE786448 DEN786438:DFA786448 DOJ786438:DOW786448 DYF786438:DYS786448 EIB786438:EIO786448 ERX786438:ESK786448 FBT786438:FCG786448 FLP786438:FMC786448 FVL786438:FVY786448 GFH786438:GFU786448 GPD786438:GPQ786448 GYZ786438:GZM786448 HIV786438:HJI786448 HSR786438:HTE786448 ICN786438:IDA786448 IMJ786438:IMW786448 IWF786438:IWS786448 JGB786438:JGO786448 JPX786438:JQK786448 JZT786438:KAG786448 KJP786438:KKC786448 KTL786438:KTY786448 LDH786438:LDU786448 LND786438:LNQ786448 LWZ786438:LXM786448 MGV786438:MHI786448 MQR786438:MRE786448 NAN786438:NBA786448 NKJ786438:NKW786448 NUF786438:NUS786448 OEB786438:OEO786448 ONX786438:OOK786448 OXT786438:OYG786448 PHP786438:PIC786448 PRL786438:PRY786448 QBH786438:QBU786448 QLD786438:QLQ786448 QUZ786438:QVM786448 REV786438:RFI786448 ROR786438:RPE786448 RYN786438:RZA786448 SIJ786438:SIW786448 SSF786438:SSS786448 TCB786438:TCO786448 TLX786438:TMK786448 TVT786438:TWG786448 UFP786438:UGC786448 UPL786438:UPY786448 UZH786438:UZU786448 VJD786438:VJQ786448 VSZ786438:VTM786448 WCV786438:WDI786448 WMR786438:WNE786448 WWN786438:WXA786448 D851974:AR851984 KB851974:KO851984 TX851974:UK851984 ADT851974:AEG851984 ANP851974:AOC851984 AXL851974:AXY851984 BHH851974:BHU851984 BRD851974:BRQ851984 CAZ851974:CBM851984 CKV851974:CLI851984 CUR851974:CVE851984 DEN851974:DFA851984 DOJ851974:DOW851984 DYF851974:DYS851984 EIB851974:EIO851984 ERX851974:ESK851984 FBT851974:FCG851984 FLP851974:FMC851984 FVL851974:FVY851984 GFH851974:GFU851984 GPD851974:GPQ851984 GYZ851974:GZM851984 HIV851974:HJI851984 HSR851974:HTE851984 ICN851974:IDA851984 IMJ851974:IMW851984 IWF851974:IWS851984 JGB851974:JGO851984 JPX851974:JQK851984 JZT851974:KAG851984 KJP851974:KKC851984 KTL851974:KTY851984 LDH851974:LDU851984 LND851974:LNQ851984 LWZ851974:LXM851984 MGV851974:MHI851984 MQR851974:MRE851984 NAN851974:NBA851984 NKJ851974:NKW851984 NUF851974:NUS851984 OEB851974:OEO851984 ONX851974:OOK851984 OXT851974:OYG851984 PHP851974:PIC851984 PRL851974:PRY851984 QBH851974:QBU851984 QLD851974:QLQ851984 QUZ851974:QVM851984 REV851974:RFI851984 ROR851974:RPE851984 RYN851974:RZA851984 SIJ851974:SIW851984 SSF851974:SSS851984 TCB851974:TCO851984 TLX851974:TMK851984 TVT851974:TWG851984 UFP851974:UGC851984 UPL851974:UPY851984 UZH851974:UZU851984 VJD851974:VJQ851984 VSZ851974:VTM851984 WCV851974:WDI851984 WMR851974:WNE851984 WWN851974:WXA851984 D917510:AR917520 KB917510:KO917520 TX917510:UK917520 ADT917510:AEG917520 ANP917510:AOC917520 AXL917510:AXY917520 BHH917510:BHU917520 BRD917510:BRQ917520 CAZ917510:CBM917520 CKV917510:CLI917520 CUR917510:CVE917520 DEN917510:DFA917520 DOJ917510:DOW917520 DYF917510:DYS917520 EIB917510:EIO917520 ERX917510:ESK917520 FBT917510:FCG917520 FLP917510:FMC917520 FVL917510:FVY917520 GFH917510:GFU917520 GPD917510:GPQ917520 GYZ917510:GZM917520 HIV917510:HJI917520 HSR917510:HTE917520 ICN917510:IDA917520 IMJ917510:IMW917520 IWF917510:IWS917520 JGB917510:JGO917520 JPX917510:JQK917520 JZT917510:KAG917520 KJP917510:KKC917520 KTL917510:KTY917520 LDH917510:LDU917520 LND917510:LNQ917520 LWZ917510:LXM917520 MGV917510:MHI917520 MQR917510:MRE917520 NAN917510:NBA917520 NKJ917510:NKW917520 NUF917510:NUS917520 OEB917510:OEO917520 ONX917510:OOK917520 OXT917510:OYG917520 PHP917510:PIC917520 PRL917510:PRY917520 QBH917510:QBU917520 QLD917510:QLQ917520 QUZ917510:QVM917520 REV917510:RFI917520 ROR917510:RPE917520 RYN917510:RZA917520 SIJ917510:SIW917520 SSF917510:SSS917520 TCB917510:TCO917520 TLX917510:TMK917520 TVT917510:TWG917520 UFP917510:UGC917520 UPL917510:UPY917520 UZH917510:UZU917520 VJD917510:VJQ917520 VSZ917510:VTM917520 WCV917510:WDI917520 WMR917510:WNE917520 WWN917510:WXA917520 D983046:AR983056 KB983046:KO983056 TX983046:UK983056 ADT983046:AEG983056 ANP983046:AOC983056 AXL983046:AXY983056 BHH983046:BHU983056 BRD983046:BRQ983056 CAZ983046:CBM983056 CKV983046:CLI983056 CUR983046:CVE983056 DEN983046:DFA983056 DOJ983046:DOW983056 DYF983046:DYS983056 EIB983046:EIO983056 ERX983046:ESK983056 FBT983046:FCG983056 FLP983046:FMC983056 FVL983046:FVY983056 GFH983046:GFU983056 GPD983046:GPQ983056 GYZ983046:GZM983056 HIV983046:HJI983056 HSR983046:HTE983056 ICN983046:IDA983056 IMJ983046:IMW983056 IWF983046:IWS983056 JGB983046:JGO983056 JPX983046:JQK983056 JZT983046:KAG983056 KJP983046:KKC983056 KTL983046:KTY983056 LDH983046:LDU983056 LND983046:LNQ983056 LWZ983046:LXM983056 MGV983046:MHI983056 MQR983046:MRE983056 NAN983046:NBA983056 NKJ983046:NKW983056 NUF983046:NUS983056 OEB983046:OEO983056 ONX983046:OOK983056 OXT983046:OYG983056 PHP983046:PIC983056 PRL983046:PRY983056 QBH983046:QBU983056 QLD983046:QLQ983056 QUZ983046:QVM983056 REV983046:RFI983056 ROR983046:RPE983056 RYN983046:RZA983056 SIJ983046:SIW983056 SSF983046:SSS983056 TCB983046:TCO983056 TLX983046:TMK983056 TVT983046:TWG983056 UFP983046:UGC983056 UPL983046:UPY983056 UZH983046:UZU983056 VJD983046:VJQ983056 VSZ983046:VTM983056 WCV983046:WDI983056 WMR983046:WNE983056 WWN983046:WXA983056" xr:uid="{00000000-0002-0000-0400-000000000000}">
      <formula1>"1,2,3,4"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U21"/>
  <sheetViews>
    <sheetView showGridLines="0" workbookViewId="0">
      <selection activeCell="C16" sqref="C16"/>
    </sheetView>
  </sheetViews>
  <sheetFormatPr defaultRowHeight="15" x14ac:dyDescent="0.3"/>
  <cols>
    <col min="1" max="1" width="3.5703125" style="25" customWidth="1"/>
    <col min="2" max="2" width="22.85546875" style="45" customWidth="1"/>
    <col min="3" max="3" width="54.5703125" style="6" customWidth="1"/>
    <col min="4" max="23" width="14.140625" style="19" customWidth="1"/>
    <col min="24" max="44" width="15.5703125" style="19" customWidth="1"/>
    <col min="45" max="45" width="11.28515625" style="19" customWidth="1"/>
    <col min="46" max="46" width="17.85546875" style="19" customWidth="1"/>
    <col min="47" max="47" width="14.85546875" style="25" customWidth="1"/>
    <col min="48" max="50" width="8.7109375" style="25"/>
    <col min="51" max="51" width="28.42578125" style="25" customWidth="1"/>
    <col min="52" max="283" width="8.7109375" style="25"/>
    <col min="284" max="284" width="3.5703125" style="25" customWidth="1"/>
    <col min="285" max="285" width="22.85546875" style="25" customWidth="1"/>
    <col min="286" max="286" width="54.5703125" style="25" customWidth="1"/>
    <col min="287" max="287" width="14.140625" style="25" customWidth="1"/>
    <col min="288" max="300" width="15.5703125" style="25" customWidth="1"/>
    <col min="301" max="301" width="11.28515625" style="25" customWidth="1"/>
    <col min="302" max="302" width="10.5703125" style="25" customWidth="1"/>
    <col min="303" max="306" width="8.7109375" style="25"/>
    <col min="307" max="307" width="28.42578125" style="25" customWidth="1"/>
    <col min="308" max="539" width="8.7109375" style="25"/>
    <col min="540" max="540" width="3.5703125" style="25" customWidth="1"/>
    <col min="541" max="541" width="22.85546875" style="25" customWidth="1"/>
    <col min="542" max="542" width="54.5703125" style="25" customWidth="1"/>
    <col min="543" max="543" width="14.140625" style="25" customWidth="1"/>
    <col min="544" max="556" width="15.5703125" style="25" customWidth="1"/>
    <col min="557" max="557" width="11.28515625" style="25" customWidth="1"/>
    <col min="558" max="558" width="10.5703125" style="25" customWidth="1"/>
    <col min="559" max="562" width="8.7109375" style="25"/>
    <col min="563" max="563" width="28.42578125" style="25" customWidth="1"/>
    <col min="564" max="795" width="8.7109375" style="25"/>
    <col min="796" max="796" width="3.5703125" style="25" customWidth="1"/>
    <col min="797" max="797" width="22.85546875" style="25" customWidth="1"/>
    <col min="798" max="798" width="54.5703125" style="25" customWidth="1"/>
    <col min="799" max="799" width="14.140625" style="25" customWidth="1"/>
    <col min="800" max="812" width="15.5703125" style="25" customWidth="1"/>
    <col min="813" max="813" width="11.28515625" style="25" customWidth="1"/>
    <col min="814" max="814" width="10.5703125" style="25" customWidth="1"/>
    <col min="815" max="818" width="8.7109375" style="25"/>
    <col min="819" max="819" width="28.42578125" style="25" customWidth="1"/>
    <col min="820" max="1051" width="8.7109375" style="25"/>
    <col min="1052" max="1052" width="3.5703125" style="25" customWidth="1"/>
    <col min="1053" max="1053" width="22.85546875" style="25" customWidth="1"/>
    <col min="1054" max="1054" width="54.5703125" style="25" customWidth="1"/>
    <col min="1055" max="1055" width="14.140625" style="25" customWidth="1"/>
    <col min="1056" max="1068" width="15.5703125" style="25" customWidth="1"/>
    <col min="1069" max="1069" width="11.28515625" style="25" customWidth="1"/>
    <col min="1070" max="1070" width="10.5703125" style="25" customWidth="1"/>
    <col min="1071" max="1074" width="8.7109375" style="25"/>
    <col min="1075" max="1075" width="28.42578125" style="25" customWidth="1"/>
    <col min="1076" max="1307" width="8.7109375" style="25"/>
    <col min="1308" max="1308" width="3.5703125" style="25" customWidth="1"/>
    <col min="1309" max="1309" width="22.85546875" style="25" customWidth="1"/>
    <col min="1310" max="1310" width="54.5703125" style="25" customWidth="1"/>
    <col min="1311" max="1311" width="14.140625" style="25" customWidth="1"/>
    <col min="1312" max="1324" width="15.5703125" style="25" customWidth="1"/>
    <col min="1325" max="1325" width="11.28515625" style="25" customWidth="1"/>
    <col min="1326" max="1326" width="10.5703125" style="25" customWidth="1"/>
    <col min="1327" max="1330" width="8.7109375" style="25"/>
    <col min="1331" max="1331" width="28.42578125" style="25" customWidth="1"/>
    <col min="1332" max="1563" width="8.7109375" style="25"/>
    <col min="1564" max="1564" width="3.5703125" style="25" customWidth="1"/>
    <col min="1565" max="1565" width="22.85546875" style="25" customWidth="1"/>
    <col min="1566" max="1566" width="54.5703125" style="25" customWidth="1"/>
    <col min="1567" max="1567" width="14.140625" style="25" customWidth="1"/>
    <col min="1568" max="1580" width="15.5703125" style="25" customWidth="1"/>
    <col min="1581" max="1581" width="11.28515625" style="25" customWidth="1"/>
    <col min="1582" max="1582" width="10.5703125" style="25" customWidth="1"/>
    <col min="1583" max="1586" width="8.7109375" style="25"/>
    <col min="1587" max="1587" width="28.42578125" style="25" customWidth="1"/>
    <col min="1588" max="1819" width="8.7109375" style="25"/>
    <col min="1820" max="1820" width="3.5703125" style="25" customWidth="1"/>
    <col min="1821" max="1821" width="22.85546875" style="25" customWidth="1"/>
    <col min="1822" max="1822" width="54.5703125" style="25" customWidth="1"/>
    <col min="1823" max="1823" width="14.140625" style="25" customWidth="1"/>
    <col min="1824" max="1836" width="15.5703125" style="25" customWidth="1"/>
    <col min="1837" max="1837" width="11.28515625" style="25" customWidth="1"/>
    <col min="1838" max="1838" width="10.5703125" style="25" customWidth="1"/>
    <col min="1839" max="1842" width="8.7109375" style="25"/>
    <col min="1843" max="1843" width="28.42578125" style="25" customWidth="1"/>
    <col min="1844" max="2075" width="8.7109375" style="25"/>
    <col min="2076" max="2076" width="3.5703125" style="25" customWidth="1"/>
    <col min="2077" max="2077" width="22.85546875" style="25" customWidth="1"/>
    <col min="2078" max="2078" width="54.5703125" style="25" customWidth="1"/>
    <col min="2079" max="2079" width="14.140625" style="25" customWidth="1"/>
    <col min="2080" max="2092" width="15.5703125" style="25" customWidth="1"/>
    <col min="2093" max="2093" width="11.28515625" style="25" customWidth="1"/>
    <col min="2094" max="2094" width="10.5703125" style="25" customWidth="1"/>
    <col min="2095" max="2098" width="8.7109375" style="25"/>
    <col min="2099" max="2099" width="28.42578125" style="25" customWidth="1"/>
    <col min="2100" max="2331" width="8.7109375" style="25"/>
    <col min="2332" max="2332" width="3.5703125" style="25" customWidth="1"/>
    <col min="2333" max="2333" width="22.85546875" style="25" customWidth="1"/>
    <col min="2334" max="2334" width="54.5703125" style="25" customWidth="1"/>
    <col min="2335" max="2335" width="14.140625" style="25" customWidth="1"/>
    <col min="2336" max="2348" width="15.5703125" style="25" customWidth="1"/>
    <col min="2349" max="2349" width="11.28515625" style="25" customWidth="1"/>
    <col min="2350" max="2350" width="10.5703125" style="25" customWidth="1"/>
    <col min="2351" max="2354" width="8.7109375" style="25"/>
    <col min="2355" max="2355" width="28.42578125" style="25" customWidth="1"/>
    <col min="2356" max="2587" width="8.7109375" style="25"/>
    <col min="2588" max="2588" width="3.5703125" style="25" customWidth="1"/>
    <col min="2589" max="2589" width="22.85546875" style="25" customWidth="1"/>
    <col min="2590" max="2590" width="54.5703125" style="25" customWidth="1"/>
    <col min="2591" max="2591" width="14.140625" style="25" customWidth="1"/>
    <col min="2592" max="2604" width="15.5703125" style="25" customWidth="1"/>
    <col min="2605" max="2605" width="11.28515625" style="25" customWidth="1"/>
    <col min="2606" max="2606" width="10.5703125" style="25" customWidth="1"/>
    <col min="2607" max="2610" width="8.7109375" style="25"/>
    <col min="2611" max="2611" width="28.42578125" style="25" customWidth="1"/>
    <col min="2612" max="2843" width="8.7109375" style="25"/>
    <col min="2844" max="2844" width="3.5703125" style="25" customWidth="1"/>
    <col min="2845" max="2845" width="22.85546875" style="25" customWidth="1"/>
    <col min="2846" max="2846" width="54.5703125" style="25" customWidth="1"/>
    <col min="2847" max="2847" width="14.140625" style="25" customWidth="1"/>
    <col min="2848" max="2860" width="15.5703125" style="25" customWidth="1"/>
    <col min="2861" max="2861" width="11.28515625" style="25" customWidth="1"/>
    <col min="2862" max="2862" width="10.5703125" style="25" customWidth="1"/>
    <col min="2863" max="2866" width="8.7109375" style="25"/>
    <col min="2867" max="2867" width="28.42578125" style="25" customWidth="1"/>
    <col min="2868" max="3099" width="8.7109375" style="25"/>
    <col min="3100" max="3100" width="3.5703125" style="25" customWidth="1"/>
    <col min="3101" max="3101" width="22.85546875" style="25" customWidth="1"/>
    <col min="3102" max="3102" width="54.5703125" style="25" customWidth="1"/>
    <col min="3103" max="3103" width="14.140625" style="25" customWidth="1"/>
    <col min="3104" max="3116" width="15.5703125" style="25" customWidth="1"/>
    <col min="3117" max="3117" width="11.28515625" style="25" customWidth="1"/>
    <col min="3118" max="3118" width="10.5703125" style="25" customWidth="1"/>
    <col min="3119" max="3122" width="8.7109375" style="25"/>
    <col min="3123" max="3123" width="28.42578125" style="25" customWidth="1"/>
    <col min="3124" max="3355" width="8.7109375" style="25"/>
    <col min="3356" max="3356" width="3.5703125" style="25" customWidth="1"/>
    <col min="3357" max="3357" width="22.85546875" style="25" customWidth="1"/>
    <col min="3358" max="3358" width="54.5703125" style="25" customWidth="1"/>
    <col min="3359" max="3359" width="14.140625" style="25" customWidth="1"/>
    <col min="3360" max="3372" width="15.5703125" style="25" customWidth="1"/>
    <col min="3373" max="3373" width="11.28515625" style="25" customWidth="1"/>
    <col min="3374" max="3374" width="10.5703125" style="25" customWidth="1"/>
    <col min="3375" max="3378" width="8.7109375" style="25"/>
    <col min="3379" max="3379" width="28.42578125" style="25" customWidth="1"/>
    <col min="3380" max="3611" width="8.7109375" style="25"/>
    <col min="3612" max="3612" width="3.5703125" style="25" customWidth="1"/>
    <col min="3613" max="3613" width="22.85546875" style="25" customWidth="1"/>
    <col min="3614" max="3614" width="54.5703125" style="25" customWidth="1"/>
    <col min="3615" max="3615" width="14.140625" style="25" customWidth="1"/>
    <col min="3616" max="3628" width="15.5703125" style="25" customWidth="1"/>
    <col min="3629" max="3629" width="11.28515625" style="25" customWidth="1"/>
    <col min="3630" max="3630" width="10.5703125" style="25" customWidth="1"/>
    <col min="3631" max="3634" width="8.7109375" style="25"/>
    <col min="3635" max="3635" width="28.42578125" style="25" customWidth="1"/>
    <col min="3636" max="3867" width="8.7109375" style="25"/>
    <col min="3868" max="3868" width="3.5703125" style="25" customWidth="1"/>
    <col min="3869" max="3869" width="22.85546875" style="25" customWidth="1"/>
    <col min="3870" max="3870" width="54.5703125" style="25" customWidth="1"/>
    <col min="3871" max="3871" width="14.140625" style="25" customWidth="1"/>
    <col min="3872" max="3884" width="15.5703125" style="25" customWidth="1"/>
    <col min="3885" max="3885" width="11.28515625" style="25" customWidth="1"/>
    <col min="3886" max="3886" width="10.5703125" style="25" customWidth="1"/>
    <col min="3887" max="3890" width="8.7109375" style="25"/>
    <col min="3891" max="3891" width="28.42578125" style="25" customWidth="1"/>
    <col min="3892" max="4123" width="8.7109375" style="25"/>
    <col min="4124" max="4124" width="3.5703125" style="25" customWidth="1"/>
    <col min="4125" max="4125" width="22.85546875" style="25" customWidth="1"/>
    <col min="4126" max="4126" width="54.5703125" style="25" customWidth="1"/>
    <col min="4127" max="4127" width="14.140625" style="25" customWidth="1"/>
    <col min="4128" max="4140" width="15.5703125" style="25" customWidth="1"/>
    <col min="4141" max="4141" width="11.28515625" style="25" customWidth="1"/>
    <col min="4142" max="4142" width="10.5703125" style="25" customWidth="1"/>
    <col min="4143" max="4146" width="8.7109375" style="25"/>
    <col min="4147" max="4147" width="28.42578125" style="25" customWidth="1"/>
    <col min="4148" max="4379" width="8.7109375" style="25"/>
    <col min="4380" max="4380" width="3.5703125" style="25" customWidth="1"/>
    <col min="4381" max="4381" width="22.85546875" style="25" customWidth="1"/>
    <col min="4382" max="4382" width="54.5703125" style="25" customWidth="1"/>
    <col min="4383" max="4383" width="14.140625" style="25" customWidth="1"/>
    <col min="4384" max="4396" width="15.5703125" style="25" customWidth="1"/>
    <col min="4397" max="4397" width="11.28515625" style="25" customWidth="1"/>
    <col min="4398" max="4398" width="10.5703125" style="25" customWidth="1"/>
    <col min="4399" max="4402" width="8.7109375" style="25"/>
    <col min="4403" max="4403" width="28.42578125" style="25" customWidth="1"/>
    <col min="4404" max="4635" width="8.7109375" style="25"/>
    <col min="4636" max="4636" width="3.5703125" style="25" customWidth="1"/>
    <col min="4637" max="4637" width="22.85546875" style="25" customWidth="1"/>
    <col min="4638" max="4638" width="54.5703125" style="25" customWidth="1"/>
    <col min="4639" max="4639" width="14.140625" style="25" customWidth="1"/>
    <col min="4640" max="4652" width="15.5703125" style="25" customWidth="1"/>
    <col min="4653" max="4653" width="11.28515625" style="25" customWidth="1"/>
    <col min="4654" max="4654" width="10.5703125" style="25" customWidth="1"/>
    <col min="4655" max="4658" width="8.7109375" style="25"/>
    <col min="4659" max="4659" width="28.42578125" style="25" customWidth="1"/>
    <col min="4660" max="4891" width="8.7109375" style="25"/>
    <col min="4892" max="4892" width="3.5703125" style="25" customWidth="1"/>
    <col min="4893" max="4893" width="22.85546875" style="25" customWidth="1"/>
    <col min="4894" max="4894" width="54.5703125" style="25" customWidth="1"/>
    <col min="4895" max="4895" width="14.140625" style="25" customWidth="1"/>
    <col min="4896" max="4908" width="15.5703125" style="25" customWidth="1"/>
    <col min="4909" max="4909" width="11.28515625" style="25" customWidth="1"/>
    <col min="4910" max="4910" width="10.5703125" style="25" customWidth="1"/>
    <col min="4911" max="4914" width="8.7109375" style="25"/>
    <col min="4915" max="4915" width="28.42578125" style="25" customWidth="1"/>
    <col min="4916" max="5147" width="8.7109375" style="25"/>
    <col min="5148" max="5148" width="3.5703125" style="25" customWidth="1"/>
    <col min="5149" max="5149" width="22.85546875" style="25" customWidth="1"/>
    <col min="5150" max="5150" width="54.5703125" style="25" customWidth="1"/>
    <col min="5151" max="5151" width="14.140625" style="25" customWidth="1"/>
    <col min="5152" max="5164" width="15.5703125" style="25" customWidth="1"/>
    <col min="5165" max="5165" width="11.28515625" style="25" customWidth="1"/>
    <col min="5166" max="5166" width="10.5703125" style="25" customWidth="1"/>
    <col min="5167" max="5170" width="8.7109375" style="25"/>
    <col min="5171" max="5171" width="28.42578125" style="25" customWidth="1"/>
    <col min="5172" max="5403" width="8.7109375" style="25"/>
    <col min="5404" max="5404" width="3.5703125" style="25" customWidth="1"/>
    <col min="5405" max="5405" width="22.85546875" style="25" customWidth="1"/>
    <col min="5406" max="5406" width="54.5703125" style="25" customWidth="1"/>
    <col min="5407" max="5407" width="14.140625" style="25" customWidth="1"/>
    <col min="5408" max="5420" width="15.5703125" style="25" customWidth="1"/>
    <col min="5421" max="5421" width="11.28515625" style="25" customWidth="1"/>
    <col min="5422" max="5422" width="10.5703125" style="25" customWidth="1"/>
    <col min="5423" max="5426" width="8.7109375" style="25"/>
    <col min="5427" max="5427" width="28.42578125" style="25" customWidth="1"/>
    <col min="5428" max="5659" width="8.7109375" style="25"/>
    <col min="5660" max="5660" width="3.5703125" style="25" customWidth="1"/>
    <col min="5661" max="5661" width="22.85546875" style="25" customWidth="1"/>
    <col min="5662" max="5662" width="54.5703125" style="25" customWidth="1"/>
    <col min="5663" max="5663" width="14.140625" style="25" customWidth="1"/>
    <col min="5664" max="5676" width="15.5703125" style="25" customWidth="1"/>
    <col min="5677" max="5677" width="11.28515625" style="25" customWidth="1"/>
    <col min="5678" max="5678" width="10.5703125" style="25" customWidth="1"/>
    <col min="5679" max="5682" width="8.7109375" style="25"/>
    <col min="5683" max="5683" width="28.42578125" style="25" customWidth="1"/>
    <col min="5684" max="5915" width="8.7109375" style="25"/>
    <col min="5916" max="5916" width="3.5703125" style="25" customWidth="1"/>
    <col min="5917" max="5917" width="22.85546875" style="25" customWidth="1"/>
    <col min="5918" max="5918" width="54.5703125" style="25" customWidth="1"/>
    <col min="5919" max="5919" width="14.140625" style="25" customWidth="1"/>
    <col min="5920" max="5932" width="15.5703125" style="25" customWidth="1"/>
    <col min="5933" max="5933" width="11.28515625" style="25" customWidth="1"/>
    <col min="5934" max="5934" width="10.5703125" style="25" customWidth="1"/>
    <col min="5935" max="5938" width="8.7109375" style="25"/>
    <col min="5939" max="5939" width="28.42578125" style="25" customWidth="1"/>
    <col min="5940" max="6171" width="8.7109375" style="25"/>
    <col min="6172" max="6172" width="3.5703125" style="25" customWidth="1"/>
    <col min="6173" max="6173" width="22.85546875" style="25" customWidth="1"/>
    <col min="6174" max="6174" width="54.5703125" style="25" customWidth="1"/>
    <col min="6175" max="6175" width="14.140625" style="25" customWidth="1"/>
    <col min="6176" max="6188" width="15.5703125" style="25" customWidth="1"/>
    <col min="6189" max="6189" width="11.28515625" style="25" customWidth="1"/>
    <col min="6190" max="6190" width="10.5703125" style="25" customWidth="1"/>
    <col min="6191" max="6194" width="8.7109375" style="25"/>
    <col min="6195" max="6195" width="28.42578125" style="25" customWidth="1"/>
    <col min="6196" max="6427" width="8.7109375" style="25"/>
    <col min="6428" max="6428" width="3.5703125" style="25" customWidth="1"/>
    <col min="6429" max="6429" width="22.85546875" style="25" customWidth="1"/>
    <col min="6430" max="6430" width="54.5703125" style="25" customWidth="1"/>
    <col min="6431" max="6431" width="14.140625" style="25" customWidth="1"/>
    <col min="6432" max="6444" width="15.5703125" style="25" customWidth="1"/>
    <col min="6445" max="6445" width="11.28515625" style="25" customWidth="1"/>
    <col min="6446" max="6446" width="10.5703125" style="25" customWidth="1"/>
    <col min="6447" max="6450" width="8.7109375" style="25"/>
    <col min="6451" max="6451" width="28.42578125" style="25" customWidth="1"/>
    <col min="6452" max="6683" width="8.7109375" style="25"/>
    <col min="6684" max="6684" width="3.5703125" style="25" customWidth="1"/>
    <col min="6685" max="6685" width="22.85546875" style="25" customWidth="1"/>
    <col min="6686" max="6686" width="54.5703125" style="25" customWidth="1"/>
    <col min="6687" max="6687" width="14.140625" style="25" customWidth="1"/>
    <col min="6688" max="6700" width="15.5703125" style="25" customWidth="1"/>
    <col min="6701" max="6701" width="11.28515625" style="25" customWidth="1"/>
    <col min="6702" max="6702" width="10.5703125" style="25" customWidth="1"/>
    <col min="6703" max="6706" width="8.7109375" style="25"/>
    <col min="6707" max="6707" width="28.42578125" style="25" customWidth="1"/>
    <col min="6708" max="6939" width="8.7109375" style="25"/>
    <col min="6940" max="6940" width="3.5703125" style="25" customWidth="1"/>
    <col min="6941" max="6941" width="22.85546875" style="25" customWidth="1"/>
    <col min="6942" max="6942" width="54.5703125" style="25" customWidth="1"/>
    <col min="6943" max="6943" width="14.140625" style="25" customWidth="1"/>
    <col min="6944" max="6956" width="15.5703125" style="25" customWidth="1"/>
    <col min="6957" max="6957" width="11.28515625" style="25" customWidth="1"/>
    <col min="6958" max="6958" width="10.5703125" style="25" customWidth="1"/>
    <col min="6959" max="6962" width="8.7109375" style="25"/>
    <col min="6963" max="6963" width="28.42578125" style="25" customWidth="1"/>
    <col min="6964" max="7195" width="8.7109375" style="25"/>
    <col min="7196" max="7196" width="3.5703125" style="25" customWidth="1"/>
    <col min="7197" max="7197" width="22.85546875" style="25" customWidth="1"/>
    <col min="7198" max="7198" width="54.5703125" style="25" customWidth="1"/>
    <col min="7199" max="7199" width="14.140625" style="25" customWidth="1"/>
    <col min="7200" max="7212" width="15.5703125" style="25" customWidth="1"/>
    <col min="7213" max="7213" width="11.28515625" style="25" customWidth="1"/>
    <col min="7214" max="7214" width="10.5703125" style="25" customWidth="1"/>
    <col min="7215" max="7218" width="8.7109375" style="25"/>
    <col min="7219" max="7219" width="28.42578125" style="25" customWidth="1"/>
    <col min="7220" max="7451" width="8.7109375" style="25"/>
    <col min="7452" max="7452" width="3.5703125" style="25" customWidth="1"/>
    <col min="7453" max="7453" width="22.85546875" style="25" customWidth="1"/>
    <col min="7454" max="7454" width="54.5703125" style="25" customWidth="1"/>
    <col min="7455" max="7455" width="14.140625" style="25" customWidth="1"/>
    <col min="7456" max="7468" width="15.5703125" style="25" customWidth="1"/>
    <col min="7469" max="7469" width="11.28515625" style="25" customWidth="1"/>
    <col min="7470" max="7470" width="10.5703125" style="25" customWidth="1"/>
    <col min="7471" max="7474" width="8.7109375" style="25"/>
    <col min="7475" max="7475" width="28.42578125" style="25" customWidth="1"/>
    <col min="7476" max="7707" width="8.7109375" style="25"/>
    <col min="7708" max="7708" width="3.5703125" style="25" customWidth="1"/>
    <col min="7709" max="7709" width="22.85546875" style="25" customWidth="1"/>
    <col min="7710" max="7710" width="54.5703125" style="25" customWidth="1"/>
    <col min="7711" max="7711" width="14.140625" style="25" customWidth="1"/>
    <col min="7712" max="7724" width="15.5703125" style="25" customWidth="1"/>
    <col min="7725" max="7725" width="11.28515625" style="25" customWidth="1"/>
    <col min="7726" max="7726" width="10.5703125" style="25" customWidth="1"/>
    <col min="7727" max="7730" width="8.7109375" style="25"/>
    <col min="7731" max="7731" width="28.42578125" style="25" customWidth="1"/>
    <col min="7732" max="7963" width="8.7109375" style="25"/>
    <col min="7964" max="7964" width="3.5703125" style="25" customWidth="1"/>
    <col min="7965" max="7965" width="22.85546875" style="25" customWidth="1"/>
    <col min="7966" max="7966" width="54.5703125" style="25" customWidth="1"/>
    <col min="7967" max="7967" width="14.140625" style="25" customWidth="1"/>
    <col min="7968" max="7980" width="15.5703125" style="25" customWidth="1"/>
    <col min="7981" max="7981" width="11.28515625" style="25" customWidth="1"/>
    <col min="7982" max="7982" width="10.5703125" style="25" customWidth="1"/>
    <col min="7983" max="7986" width="8.7109375" style="25"/>
    <col min="7987" max="7987" width="28.42578125" style="25" customWidth="1"/>
    <col min="7988" max="8219" width="8.7109375" style="25"/>
    <col min="8220" max="8220" width="3.5703125" style="25" customWidth="1"/>
    <col min="8221" max="8221" width="22.85546875" style="25" customWidth="1"/>
    <col min="8222" max="8222" width="54.5703125" style="25" customWidth="1"/>
    <col min="8223" max="8223" width="14.140625" style="25" customWidth="1"/>
    <col min="8224" max="8236" width="15.5703125" style="25" customWidth="1"/>
    <col min="8237" max="8237" width="11.28515625" style="25" customWidth="1"/>
    <col min="8238" max="8238" width="10.5703125" style="25" customWidth="1"/>
    <col min="8239" max="8242" width="8.7109375" style="25"/>
    <col min="8243" max="8243" width="28.42578125" style="25" customWidth="1"/>
    <col min="8244" max="8475" width="8.7109375" style="25"/>
    <col min="8476" max="8476" width="3.5703125" style="25" customWidth="1"/>
    <col min="8477" max="8477" width="22.85546875" style="25" customWidth="1"/>
    <col min="8478" max="8478" width="54.5703125" style="25" customWidth="1"/>
    <col min="8479" max="8479" width="14.140625" style="25" customWidth="1"/>
    <col min="8480" max="8492" width="15.5703125" style="25" customWidth="1"/>
    <col min="8493" max="8493" width="11.28515625" style="25" customWidth="1"/>
    <col min="8494" max="8494" width="10.5703125" style="25" customWidth="1"/>
    <col min="8495" max="8498" width="8.7109375" style="25"/>
    <col min="8499" max="8499" width="28.42578125" style="25" customWidth="1"/>
    <col min="8500" max="8731" width="8.7109375" style="25"/>
    <col min="8732" max="8732" width="3.5703125" style="25" customWidth="1"/>
    <col min="8733" max="8733" width="22.85546875" style="25" customWidth="1"/>
    <col min="8734" max="8734" width="54.5703125" style="25" customWidth="1"/>
    <col min="8735" max="8735" width="14.140625" style="25" customWidth="1"/>
    <col min="8736" max="8748" width="15.5703125" style="25" customWidth="1"/>
    <col min="8749" max="8749" width="11.28515625" style="25" customWidth="1"/>
    <col min="8750" max="8750" width="10.5703125" style="25" customWidth="1"/>
    <col min="8751" max="8754" width="8.7109375" style="25"/>
    <col min="8755" max="8755" width="28.42578125" style="25" customWidth="1"/>
    <col min="8756" max="8987" width="8.7109375" style="25"/>
    <col min="8988" max="8988" width="3.5703125" style="25" customWidth="1"/>
    <col min="8989" max="8989" width="22.85546875" style="25" customWidth="1"/>
    <col min="8990" max="8990" width="54.5703125" style="25" customWidth="1"/>
    <col min="8991" max="8991" width="14.140625" style="25" customWidth="1"/>
    <col min="8992" max="9004" width="15.5703125" style="25" customWidth="1"/>
    <col min="9005" max="9005" width="11.28515625" style="25" customWidth="1"/>
    <col min="9006" max="9006" width="10.5703125" style="25" customWidth="1"/>
    <col min="9007" max="9010" width="8.7109375" style="25"/>
    <col min="9011" max="9011" width="28.42578125" style="25" customWidth="1"/>
    <col min="9012" max="9243" width="8.7109375" style="25"/>
    <col min="9244" max="9244" width="3.5703125" style="25" customWidth="1"/>
    <col min="9245" max="9245" width="22.85546875" style="25" customWidth="1"/>
    <col min="9246" max="9246" width="54.5703125" style="25" customWidth="1"/>
    <col min="9247" max="9247" width="14.140625" style="25" customWidth="1"/>
    <col min="9248" max="9260" width="15.5703125" style="25" customWidth="1"/>
    <col min="9261" max="9261" width="11.28515625" style="25" customWidth="1"/>
    <col min="9262" max="9262" width="10.5703125" style="25" customWidth="1"/>
    <col min="9263" max="9266" width="8.7109375" style="25"/>
    <col min="9267" max="9267" width="28.42578125" style="25" customWidth="1"/>
    <col min="9268" max="9499" width="8.7109375" style="25"/>
    <col min="9500" max="9500" width="3.5703125" style="25" customWidth="1"/>
    <col min="9501" max="9501" width="22.85546875" style="25" customWidth="1"/>
    <col min="9502" max="9502" width="54.5703125" style="25" customWidth="1"/>
    <col min="9503" max="9503" width="14.140625" style="25" customWidth="1"/>
    <col min="9504" max="9516" width="15.5703125" style="25" customWidth="1"/>
    <col min="9517" max="9517" width="11.28515625" style="25" customWidth="1"/>
    <col min="9518" max="9518" width="10.5703125" style="25" customWidth="1"/>
    <col min="9519" max="9522" width="8.7109375" style="25"/>
    <col min="9523" max="9523" width="28.42578125" style="25" customWidth="1"/>
    <col min="9524" max="9755" width="8.7109375" style="25"/>
    <col min="9756" max="9756" width="3.5703125" style="25" customWidth="1"/>
    <col min="9757" max="9757" width="22.85546875" style="25" customWidth="1"/>
    <col min="9758" max="9758" width="54.5703125" style="25" customWidth="1"/>
    <col min="9759" max="9759" width="14.140625" style="25" customWidth="1"/>
    <col min="9760" max="9772" width="15.5703125" style="25" customWidth="1"/>
    <col min="9773" max="9773" width="11.28515625" style="25" customWidth="1"/>
    <col min="9774" max="9774" width="10.5703125" style="25" customWidth="1"/>
    <col min="9775" max="9778" width="8.7109375" style="25"/>
    <col min="9779" max="9779" width="28.42578125" style="25" customWidth="1"/>
    <col min="9780" max="10011" width="8.7109375" style="25"/>
    <col min="10012" max="10012" width="3.5703125" style="25" customWidth="1"/>
    <col min="10013" max="10013" width="22.85546875" style="25" customWidth="1"/>
    <col min="10014" max="10014" width="54.5703125" style="25" customWidth="1"/>
    <col min="10015" max="10015" width="14.140625" style="25" customWidth="1"/>
    <col min="10016" max="10028" width="15.5703125" style="25" customWidth="1"/>
    <col min="10029" max="10029" width="11.28515625" style="25" customWidth="1"/>
    <col min="10030" max="10030" width="10.5703125" style="25" customWidth="1"/>
    <col min="10031" max="10034" width="8.7109375" style="25"/>
    <col min="10035" max="10035" width="28.42578125" style="25" customWidth="1"/>
    <col min="10036" max="10267" width="8.7109375" style="25"/>
    <col min="10268" max="10268" width="3.5703125" style="25" customWidth="1"/>
    <col min="10269" max="10269" width="22.85546875" style="25" customWidth="1"/>
    <col min="10270" max="10270" width="54.5703125" style="25" customWidth="1"/>
    <col min="10271" max="10271" width="14.140625" style="25" customWidth="1"/>
    <col min="10272" max="10284" width="15.5703125" style="25" customWidth="1"/>
    <col min="10285" max="10285" width="11.28515625" style="25" customWidth="1"/>
    <col min="10286" max="10286" width="10.5703125" style="25" customWidth="1"/>
    <col min="10287" max="10290" width="8.7109375" style="25"/>
    <col min="10291" max="10291" width="28.42578125" style="25" customWidth="1"/>
    <col min="10292" max="10523" width="8.7109375" style="25"/>
    <col min="10524" max="10524" width="3.5703125" style="25" customWidth="1"/>
    <col min="10525" max="10525" width="22.85546875" style="25" customWidth="1"/>
    <col min="10526" max="10526" width="54.5703125" style="25" customWidth="1"/>
    <col min="10527" max="10527" width="14.140625" style="25" customWidth="1"/>
    <col min="10528" max="10540" width="15.5703125" style="25" customWidth="1"/>
    <col min="10541" max="10541" width="11.28515625" style="25" customWidth="1"/>
    <col min="10542" max="10542" width="10.5703125" style="25" customWidth="1"/>
    <col min="10543" max="10546" width="8.7109375" style="25"/>
    <col min="10547" max="10547" width="28.42578125" style="25" customWidth="1"/>
    <col min="10548" max="10779" width="8.7109375" style="25"/>
    <col min="10780" max="10780" width="3.5703125" style="25" customWidth="1"/>
    <col min="10781" max="10781" width="22.85546875" style="25" customWidth="1"/>
    <col min="10782" max="10782" width="54.5703125" style="25" customWidth="1"/>
    <col min="10783" max="10783" width="14.140625" style="25" customWidth="1"/>
    <col min="10784" max="10796" width="15.5703125" style="25" customWidth="1"/>
    <col min="10797" max="10797" width="11.28515625" style="25" customWidth="1"/>
    <col min="10798" max="10798" width="10.5703125" style="25" customWidth="1"/>
    <col min="10799" max="10802" width="8.7109375" style="25"/>
    <col min="10803" max="10803" width="28.42578125" style="25" customWidth="1"/>
    <col min="10804" max="11035" width="8.7109375" style="25"/>
    <col min="11036" max="11036" width="3.5703125" style="25" customWidth="1"/>
    <col min="11037" max="11037" width="22.85546875" style="25" customWidth="1"/>
    <col min="11038" max="11038" width="54.5703125" style="25" customWidth="1"/>
    <col min="11039" max="11039" width="14.140625" style="25" customWidth="1"/>
    <col min="11040" max="11052" width="15.5703125" style="25" customWidth="1"/>
    <col min="11053" max="11053" width="11.28515625" style="25" customWidth="1"/>
    <col min="11054" max="11054" width="10.5703125" style="25" customWidth="1"/>
    <col min="11055" max="11058" width="8.7109375" style="25"/>
    <col min="11059" max="11059" width="28.42578125" style="25" customWidth="1"/>
    <col min="11060" max="11291" width="8.7109375" style="25"/>
    <col min="11292" max="11292" width="3.5703125" style="25" customWidth="1"/>
    <col min="11293" max="11293" width="22.85546875" style="25" customWidth="1"/>
    <col min="11294" max="11294" width="54.5703125" style="25" customWidth="1"/>
    <col min="11295" max="11295" width="14.140625" style="25" customWidth="1"/>
    <col min="11296" max="11308" width="15.5703125" style="25" customWidth="1"/>
    <col min="11309" max="11309" width="11.28515625" style="25" customWidth="1"/>
    <col min="11310" max="11310" width="10.5703125" style="25" customWidth="1"/>
    <col min="11311" max="11314" width="8.7109375" style="25"/>
    <col min="11315" max="11315" width="28.42578125" style="25" customWidth="1"/>
    <col min="11316" max="11547" width="8.7109375" style="25"/>
    <col min="11548" max="11548" width="3.5703125" style="25" customWidth="1"/>
    <col min="11549" max="11549" width="22.85546875" style="25" customWidth="1"/>
    <col min="11550" max="11550" width="54.5703125" style="25" customWidth="1"/>
    <col min="11551" max="11551" width="14.140625" style="25" customWidth="1"/>
    <col min="11552" max="11564" width="15.5703125" style="25" customWidth="1"/>
    <col min="11565" max="11565" width="11.28515625" style="25" customWidth="1"/>
    <col min="11566" max="11566" width="10.5703125" style="25" customWidth="1"/>
    <col min="11567" max="11570" width="8.7109375" style="25"/>
    <col min="11571" max="11571" width="28.42578125" style="25" customWidth="1"/>
    <col min="11572" max="11803" width="8.7109375" style="25"/>
    <col min="11804" max="11804" width="3.5703125" style="25" customWidth="1"/>
    <col min="11805" max="11805" width="22.85546875" style="25" customWidth="1"/>
    <col min="11806" max="11806" width="54.5703125" style="25" customWidth="1"/>
    <col min="11807" max="11807" width="14.140625" style="25" customWidth="1"/>
    <col min="11808" max="11820" width="15.5703125" style="25" customWidth="1"/>
    <col min="11821" max="11821" width="11.28515625" style="25" customWidth="1"/>
    <col min="11822" max="11822" width="10.5703125" style="25" customWidth="1"/>
    <col min="11823" max="11826" width="8.7109375" style="25"/>
    <col min="11827" max="11827" width="28.42578125" style="25" customWidth="1"/>
    <col min="11828" max="12059" width="8.7109375" style="25"/>
    <col min="12060" max="12060" width="3.5703125" style="25" customWidth="1"/>
    <col min="12061" max="12061" width="22.85546875" style="25" customWidth="1"/>
    <col min="12062" max="12062" width="54.5703125" style="25" customWidth="1"/>
    <col min="12063" max="12063" width="14.140625" style="25" customWidth="1"/>
    <col min="12064" max="12076" width="15.5703125" style="25" customWidth="1"/>
    <col min="12077" max="12077" width="11.28515625" style="25" customWidth="1"/>
    <col min="12078" max="12078" width="10.5703125" style="25" customWidth="1"/>
    <col min="12079" max="12082" width="8.7109375" style="25"/>
    <col min="12083" max="12083" width="28.42578125" style="25" customWidth="1"/>
    <col min="12084" max="12315" width="8.7109375" style="25"/>
    <col min="12316" max="12316" width="3.5703125" style="25" customWidth="1"/>
    <col min="12317" max="12317" width="22.85546875" style="25" customWidth="1"/>
    <col min="12318" max="12318" width="54.5703125" style="25" customWidth="1"/>
    <col min="12319" max="12319" width="14.140625" style="25" customWidth="1"/>
    <col min="12320" max="12332" width="15.5703125" style="25" customWidth="1"/>
    <col min="12333" max="12333" width="11.28515625" style="25" customWidth="1"/>
    <col min="12334" max="12334" width="10.5703125" style="25" customWidth="1"/>
    <col min="12335" max="12338" width="8.7109375" style="25"/>
    <col min="12339" max="12339" width="28.42578125" style="25" customWidth="1"/>
    <col min="12340" max="12571" width="8.7109375" style="25"/>
    <col min="12572" max="12572" width="3.5703125" style="25" customWidth="1"/>
    <col min="12573" max="12573" width="22.85546875" style="25" customWidth="1"/>
    <col min="12574" max="12574" width="54.5703125" style="25" customWidth="1"/>
    <col min="12575" max="12575" width="14.140625" style="25" customWidth="1"/>
    <col min="12576" max="12588" width="15.5703125" style="25" customWidth="1"/>
    <col min="12589" max="12589" width="11.28515625" style="25" customWidth="1"/>
    <col min="12590" max="12590" width="10.5703125" style="25" customWidth="1"/>
    <col min="12591" max="12594" width="8.7109375" style="25"/>
    <col min="12595" max="12595" width="28.42578125" style="25" customWidth="1"/>
    <col min="12596" max="12827" width="8.7109375" style="25"/>
    <col min="12828" max="12828" width="3.5703125" style="25" customWidth="1"/>
    <col min="12829" max="12829" width="22.85546875" style="25" customWidth="1"/>
    <col min="12830" max="12830" width="54.5703125" style="25" customWidth="1"/>
    <col min="12831" max="12831" width="14.140625" style="25" customWidth="1"/>
    <col min="12832" max="12844" width="15.5703125" style="25" customWidth="1"/>
    <col min="12845" max="12845" width="11.28515625" style="25" customWidth="1"/>
    <col min="12846" max="12846" width="10.5703125" style="25" customWidth="1"/>
    <col min="12847" max="12850" width="8.7109375" style="25"/>
    <col min="12851" max="12851" width="28.42578125" style="25" customWidth="1"/>
    <col min="12852" max="13083" width="8.7109375" style="25"/>
    <col min="13084" max="13084" width="3.5703125" style="25" customWidth="1"/>
    <col min="13085" max="13085" width="22.85546875" style="25" customWidth="1"/>
    <col min="13086" max="13086" width="54.5703125" style="25" customWidth="1"/>
    <col min="13087" max="13087" width="14.140625" style="25" customWidth="1"/>
    <col min="13088" max="13100" width="15.5703125" style="25" customWidth="1"/>
    <col min="13101" max="13101" width="11.28515625" style="25" customWidth="1"/>
    <col min="13102" max="13102" width="10.5703125" style="25" customWidth="1"/>
    <col min="13103" max="13106" width="8.7109375" style="25"/>
    <col min="13107" max="13107" width="28.42578125" style="25" customWidth="1"/>
    <col min="13108" max="13339" width="8.7109375" style="25"/>
    <col min="13340" max="13340" width="3.5703125" style="25" customWidth="1"/>
    <col min="13341" max="13341" width="22.85546875" style="25" customWidth="1"/>
    <col min="13342" max="13342" width="54.5703125" style="25" customWidth="1"/>
    <col min="13343" max="13343" width="14.140625" style="25" customWidth="1"/>
    <col min="13344" max="13356" width="15.5703125" style="25" customWidth="1"/>
    <col min="13357" max="13357" width="11.28515625" style="25" customWidth="1"/>
    <col min="13358" max="13358" width="10.5703125" style="25" customWidth="1"/>
    <col min="13359" max="13362" width="8.7109375" style="25"/>
    <col min="13363" max="13363" width="28.42578125" style="25" customWidth="1"/>
    <col min="13364" max="13595" width="8.7109375" style="25"/>
    <col min="13596" max="13596" width="3.5703125" style="25" customWidth="1"/>
    <col min="13597" max="13597" width="22.85546875" style="25" customWidth="1"/>
    <col min="13598" max="13598" width="54.5703125" style="25" customWidth="1"/>
    <col min="13599" max="13599" width="14.140625" style="25" customWidth="1"/>
    <col min="13600" max="13612" width="15.5703125" style="25" customWidth="1"/>
    <col min="13613" max="13613" width="11.28515625" style="25" customWidth="1"/>
    <col min="13614" max="13614" width="10.5703125" style="25" customWidth="1"/>
    <col min="13615" max="13618" width="8.7109375" style="25"/>
    <col min="13619" max="13619" width="28.42578125" style="25" customWidth="1"/>
    <col min="13620" max="13851" width="8.7109375" style="25"/>
    <col min="13852" max="13852" width="3.5703125" style="25" customWidth="1"/>
    <col min="13853" max="13853" width="22.85546875" style="25" customWidth="1"/>
    <col min="13854" max="13854" width="54.5703125" style="25" customWidth="1"/>
    <col min="13855" max="13855" width="14.140625" style="25" customWidth="1"/>
    <col min="13856" max="13868" width="15.5703125" style="25" customWidth="1"/>
    <col min="13869" max="13869" width="11.28515625" style="25" customWidth="1"/>
    <col min="13870" max="13870" width="10.5703125" style="25" customWidth="1"/>
    <col min="13871" max="13874" width="8.7109375" style="25"/>
    <col min="13875" max="13875" width="28.42578125" style="25" customWidth="1"/>
    <col min="13876" max="14107" width="8.7109375" style="25"/>
    <col min="14108" max="14108" width="3.5703125" style="25" customWidth="1"/>
    <col min="14109" max="14109" width="22.85546875" style="25" customWidth="1"/>
    <col min="14110" max="14110" width="54.5703125" style="25" customWidth="1"/>
    <col min="14111" max="14111" width="14.140625" style="25" customWidth="1"/>
    <col min="14112" max="14124" width="15.5703125" style="25" customWidth="1"/>
    <col min="14125" max="14125" width="11.28515625" style="25" customWidth="1"/>
    <col min="14126" max="14126" width="10.5703125" style="25" customWidth="1"/>
    <col min="14127" max="14130" width="8.7109375" style="25"/>
    <col min="14131" max="14131" width="28.42578125" style="25" customWidth="1"/>
    <col min="14132" max="14363" width="8.7109375" style="25"/>
    <col min="14364" max="14364" width="3.5703125" style="25" customWidth="1"/>
    <col min="14365" max="14365" width="22.85546875" style="25" customWidth="1"/>
    <col min="14366" max="14366" width="54.5703125" style="25" customWidth="1"/>
    <col min="14367" max="14367" width="14.140625" style="25" customWidth="1"/>
    <col min="14368" max="14380" width="15.5703125" style="25" customWidth="1"/>
    <col min="14381" max="14381" width="11.28515625" style="25" customWidth="1"/>
    <col min="14382" max="14382" width="10.5703125" style="25" customWidth="1"/>
    <col min="14383" max="14386" width="8.7109375" style="25"/>
    <col min="14387" max="14387" width="28.42578125" style="25" customWidth="1"/>
    <col min="14388" max="14619" width="8.7109375" style="25"/>
    <col min="14620" max="14620" width="3.5703125" style="25" customWidth="1"/>
    <col min="14621" max="14621" width="22.85546875" style="25" customWidth="1"/>
    <col min="14622" max="14622" width="54.5703125" style="25" customWidth="1"/>
    <col min="14623" max="14623" width="14.140625" style="25" customWidth="1"/>
    <col min="14624" max="14636" width="15.5703125" style="25" customWidth="1"/>
    <col min="14637" max="14637" width="11.28515625" style="25" customWidth="1"/>
    <col min="14638" max="14638" width="10.5703125" style="25" customWidth="1"/>
    <col min="14639" max="14642" width="8.7109375" style="25"/>
    <col min="14643" max="14643" width="28.42578125" style="25" customWidth="1"/>
    <col min="14644" max="14875" width="8.7109375" style="25"/>
    <col min="14876" max="14876" width="3.5703125" style="25" customWidth="1"/>
    <col min="14877" max="14877" width="22.85546875" style="25" customWidth="1"/>
    <col min="14878" max="14878" width="54.5703125" style="25" customWidth="1"/>
    <col min="14879" max="14879" width="14.140625" style="25" customWidth="1"/>
    <col min="14880" max="14892" width="15.5703125" style="25" customWidth="1"/>
    <col min="14893" max="14893" width="11.28515625" style="25" customWidth="1"/>
    <col min="14894" max="14894" width="10.5703125" style="25" customWidth="1"/>
    <col min="14895" max="14898" width="8.7109375" style="25"/>
    <col min="14899" max="14899" width="28.42578125" style="25" customWidth="1"/>
    <col min="14900" max="15131" width="8.7109375" style="25"/>
    <col min="15132" max="15132" width="3.5703125" style="25" customWidth="1"/>
    <col min="15133" max="15133" width="22.85546875" style="25" customWidth="1"/>
    <col min="15134" max="15134" width="54.5703125" style="25" customWidth="1"/>
    <col min="15135" max="15135" width="14.140625" style="25" customWidth="1"/>
    <col min="15136" max="15148" width="15.5703125" style="25" customWidth="1"/>
    <col min="15149" max="15149" width="11.28515625" style="25" customWidth="1"/>
    <col min="15150" max="15150" width="10.5703125" style="25" customWidth="1"/>
    <col min="15151" max="15154" width="8.7109375" style="25"/>
    <col min="15155" max="15155" width="28.42578125" style="25" customWidth="1"/>
    <col min="15156" max="15387" width="8.7109375" style="25"/>
    <col min="15388" max="15388" width="3.5703125" style="25" customWidth="1"/>
    <col min="15389" max="15389" width="22.85546875" style="25" customWidth="1"/>
    <col min="15390" max="15390" width="54.5703125" style="25" customWidth="1"/>
    <col min="15391" max="15391" width="14.140625" style="25" customWidth="1"/>
    <col min="15392" max="15404" width="15.5703125" style="25" customWidth="1"/>
    <col min="15405" max="15405" width="11.28515625" style="25" customWidth="1"/>
    <col min="15406" max="15406" width="10.5703125" style="25" customWidth="1"/>
    <col min="15407" max="15410" width="8.7109375" style="25"/>
    <col min="15411" max="15411" width="28.42578125" style="25" customWidth="1"/>
    <col min="15412" max="15643" width="8.7109375" style="25"/>
    <col min="15644" max="15644" width="3.5703125" style="25" customWidth="1"/>
    <col min="15645" max="15645" width="22.85546875" style="25" customWidth="1"/>
    <col min="15646" max="15646" width="54.5703125" style="25" customWidth="1"/>
    <col min="15647" max="15647" width="14.140625" style="25" customWidth="1"/>
    <col min="15648" max="15660" width="15.5703125" style="25" customWidth="1"/>
    <col min="15661" max="15661" width="11.28515625" style="25" customWidth="1"/>
    <col min="15662" max="15662" width="10.5703125" style="25" customWidth="1"/>
    <col min="15663" max="15666" width="8.7109375" style="25"/>
    <col min="15667" max="15667" width="28.42578125" style="25" customWidth="1"/>
    <col min="15668" max="15899" width="8.7109375" style="25"/>
    <col min="15900" max="15900" width="3.5703125" style="25" customWidth="1"/>
    <col min="15901" max="15901" width="22.85546875" style="25" customWidth="1"/>
    <col min="15902" max="15902" width="54.5703125" style="25" customWidth="1"/>
    <col min="15903" max="15903" width="14.140625" style="25" customWidth="1"/>
    <col min="15904" max="15916" width="15.5703125" style="25" customWidth="1"/>
    <col min="15917" max="15917" width="11.28515625" style="25" customWidth="1"/>
    <col min="15918" max="15918" width="10.5703125" style="25" customWidth="1"/>
    <col min="15919" max="15922" width="8.7109375" style="25"/>
    <col min="15923" max="15923" width="28.42578125" style="25" customWidth="1"/>
    <col min="15924" max="16155" width="8.7109375" style="25"/>
    <col min="16156" max="16156" width="3.5703125" style="25" customWidth="1"/>
    <col min="16157" max="16157" width="22.85546875" style="25" customWidth="1"/>
    <col min="16158" max="16158" width="54.5703125" style="25" customWidth="1"/>
    <col min="16159" max="16159" width="14.140625" style="25" customWidth="1"/>
    <col min="16160" max="16172" width="15.5703125" style="25" customWidth="1"/>
    <col min="16173" max="16173" width="11.28515625" style="25" customWidth="1"/>
    <col min="16174" max="16174" width="10.5703125" style="25" customWidth="1"/>
    <col min="16175" max="16178" width="8.7109375" style="25"/>
    <col min="16179" max="16179" width="28.42578125" style="25" customWidth="1"/>
    <col min="16180" max="16384" width="8.7109375" style="25"/>
  </cols>
  <sheetData>
    <row r="1" spans="2:47" x14ac:dyDescent="0.3">
      <c r="D1" s="32">
        <v>1</v>
      </c>
      <c r="E1" s="32">
        <v>2</v>
      </c>
      <c r="F1" s="32">
        <v>3</v>
      </c>
      <c r="G1" s="32">
        <v>4</v>
      </c>
      <c r="H1" s="32">
        <v>5</v>
      </c>
      <c r="I1" s="32">
        <v>6</v>
      </c>
      <c r="J1" s="32">
        <v>7</v>
      </c>
      <c r="K1" s="32">
        <v>8</v>
      </c>
      <c r="L1" s="32">
        <v>9</v>
      </c>
      <c r="M1" s="32">
        <v>10</v>
      </c>
      <c r="N1" s="32">
        <v>11</v>
      </c>
      <c r="O1" s="32">
        <v>12</v>
      </c>
      <c r="P1" s="32">
        <v>13</v>
      </c>
      <c r="Q1" s="32">
        <v>14</v>
      </c>
      <c r="R1" s="32">
        <v>15</v>
      </c>
      <c r="S1" s="32">
        <v>16</v>
      </c>
      <c r="T1" s="32">
        <v>17</v>
      </c>
      <c r="U1" s="32">
        <v>18</v>
      </c>
      <c r="V1" s="32">
        <v>19</v>
      </c>
      <c r="W1" s="32">
        <v>20</v>
      </c>
      <c r="X1" s="32">
        <v>21</v>
      </c>
      <c r="Y1" s="32">
        <v>22</v>
      </c>
      <c r="Z1" s="32">
        <v>23</v>
      </c>
      <c r="AA1" s="32">
        <v>24</v>
      </c>
      <c r="AB1" s="32">
        <v>25</v>
      </c>
      <c r="AC1" s="32">
        <v>26</v>
      </c>
      <c r="AD1" s="32">
        <v>27</v>
      </c>
      <c r="AE1" s="32">
        <v>28</v>
      </c>
      <c r="AF1" s="32">
        <v>29</v>
      </c>
      <c r="AG1" s="32">
        <v>30</v>
      </c>
      <c r="AH1" s="32">
        <v>31</v>
      </c>
      <c r="AI1" s="32">
        <v>32</v>
      </c>
      <c r="AJ1" s="32">
        <v>33</v>
      </c>
      <c r="AK1" s="32">
        <v>34</v>
      </c>
      <c r="AL1" s="32">
        <v>35</v>
      </c>
      <c r="AM1" s="32">
        <v>36</v>
      </c>
      <c r="AN1" s="32">
        <v>37</v>
      </c>
      <c r="AO1" s="32">
        <v>38</v>
      </c>
      <c r="AP1" s="32">
        <v>39</v>
      </c>
      <c r="AQ1" s="32">
        <v>40</v>
      </c>
      <c r="AR1" s="32">
        <v>41</v>
      </c>
    </row>
    <row r="2" spans="2:47" s="3" customFormat="1" x14ac:dyDescent="0.3">
      <c r="B2" s="193" t="s">
        <v>10</v>
      </c>
      <c r="C2" s="193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</row>
    <row r="3" spans="2:47" x14ac:dyDescent="0.3">
      <c r="B3" s="195" t="s">
        <v>324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7"/>
    </row>
    <row r="4" spans="2:47" x14ac:dyDescent="0.3">
      <c r="B4" s="199" t="s">
        <v>325</v>
      </c>
      <c r="C4" s="200" t="s">
        <v>3</v>
      </c>
      <c r="D4" s="70" t="s">
        <v>326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201" t="s">
        <v>327</v>
      </c>
      <c r="AT4" s="202" t="s">
        <v>328</v>
      </c>
      <c r="AU4" s="168" t="s">
        <v>4</v>
      </c>
    </row>
    <row r="5" spans="2:47" x14ac:dyDescent="0.3">
      <c r="B5" s="199"/>
      <c r="C5" s="200"/>
      <c r="D5" s="71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201"/>
      <c r="AT5" s="202"/>
      <c r="AU5" s="168"/>
    </row>
    <row r="6" spans="2:47" x14ac:dyDescent="0.3">
      <c r="B6" s="199"/>
      <c r="C6" s="200"/>
      <c r="D6" s="71" t="s">
        <v>330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201"/>
      <c r="AT6" s="202"/>
      <c r="AU6" s="168"/>
    </row>
    <row r="7" spans="2:47" x14ac:dyDescent="0.3">
      <c r="B7" s="147" t="s">
        <v>358</v>
      </c>
      <c r="C7" s="106" t="s">
        <v>343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72" t="str">
        <f t="shared" ref="AS7:AS18" si="0">IFERROR(SUM(X7:AR7)/(COUNTA(X7:AR7)*4),"")</f>
        <v/>
      </c>
      <c r="AT7" s="81" t="str">
        <f>IF(AS7&lt;1.1,"Ok","Pa plotesuar")</f>
        <v>Pa plotesuar</v>
      </c>
      <c r="AU7" s="81" t="str">
        <f>IF(AS7&lt;51%,1,IF(AND(AS7&gt;=51%,AS7&lt;75%),2,IF(AND(AS7&gt;74%,AS7&lt;90%),3,IF(AND(AS7&gt;89%,AS7&lt;=100%),4,""))))</f>
        <v/>
      </c>
    </row>
    <row r="8" spans="2:47" ht="25.5" x14ac:dyDescent="0.3">
      <c r="B8" s="147"/>
      <c r="C8" s="106" t="s">
        <v>344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72" t="str">
        <f t="shared" si="0"/>
        <v/>
      </c>
      <c r="AT8" s="81" t="str">
        <f t="shared" ref="AT8:AT18" si="1">IF(AS8&lt;1.1,"Ok","Pa plotesuar")</f>
        <v>Pa plotesuar</v>
      </c>
      <c r="AU8" s="81" t="str">
        <f t="shared" ref="AU8:AU18" si="2">IF(AS8&lt;51%,1,IF(AND(AS8&gt;=51%,AS8&lt;75%),2,IF(AND(AS8&gt;74%,AS8&lt;90%),3,IF(AND(AS8&gt;89%,AS8&lt;=100%),4,""))))</f>
        <v/>
      </c>
    </row>
    <row r="9" spans="2:47" ht="38.25" x14ac:dyDescent="0.3">
      <c r="B9" s="147"/>
      <c r="C9" s="106" t="s">
        <v>345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72" t="str">
        <f t="shared" si="0"/>
        <v/>
      </c>
      <c r="AT9" s="81" t="str">
        <f t="shared" si="1"/>
        <v>Pa plotesuar</v>
      </c>
      <c r="AU9" s="81" t="str">
        <f t="shared" si="2"/>
        <v/>
      </c>
    </row>
    <row r="10" spans="2:47" ht="25.5" x14ac:dyDescent="0.3">
      <c r="B10" s="147"/>
      <c r="C10" s="106" t="s">
        <v>346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72" t="str">
        <f t="shared" si="0"/>
        <v/>
      </c>
      <c r="AT10" s="81" t="str">
        <f t="shared" si="1"/>
        <v>Pa plotesuar</v>
      </c>
      <c r="AU10" s="81" t="str">
        <f t="shared" si="2"/>
        <v/>
      </c>
    </row>
    <row r="11" spans="2:47" ht="25.5" x14ac:dyDescent="0.3">
      <c r="B11" s="147"/>
      <c r="C11" s="106" t="s">
        <v>347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72" t="str">
        <f t="shared" si="0"/>
        <v/>
      </c>
      <c r="AT11" s="81" t="str">
        <f t="shared" si="1"/>
        <v>Pa plotesuar</v>
      </c>
      <c r="AU11" s="81" t="str">
        <f t="shared" si="2"/>
        <v/>
      </c>
    </row>
    <row r="12" spans="2:47" ht="25.5" x14ac:dyDescent="0.3">
      <c r="B12" s="147"/>
      <c r="C12" s="106" t="s">
        <v>348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72" t="str">
        <f t="shared" si="0"/>
        <v/>
      </c>
      <c r="AT12" s="81" t="str">
        <f t="shared" si="1"/>
        <v>Pa plotesuar</v>
      </c>
      <c r="AU12" s="81" t="str">
        <f t="shared" si="2"/>
        <v/>
      </c>
    </row>
    <row r="13" spans="2:47" ht="25.5" x14ac:dyDescent="0.3">
      <c r="B13" s="147"/>
      <c r="C13" s="106" t="s">
        <v>349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72" t="str">
        <f t="shared" si="0"/>
        <v/>
      </c>
      <c r="AT13" s="81" t="str">
        <f t="shared" si="1"/>
        <v>Pa plotesuar</v>
      </c>
      <c r="AU13" s="81" t="str">
        <f t="shared" si="2"/>
        <v/>
      </c>
    </row>
    <row r="14" spans="2:47" ht="25.5" x14ac:dyDescent="0.3">
      <c r="B14" s="147"/>
      <c r="C14" s="106" t="s">
        <v>350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72" t="str">
        <f t="shared" si="0"/>
        <v/>
      </c>
      <c r="AT14" s="81" t="str">
        <f t="shared" si="1"/>
        <v>Pa plotesuar</v>
      </c>
      <c r="AU14" s="81" t="str">
        <f t="shared" si="2"/>
        <v/>
      </c>
    </row>
    <row r="15" spans="2:47" ht="25.5" x14ac:dyDescent="0.3">
      <c r="B15" s="147"/>
      <c r="C15" s="106" t="s">
        <v>351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72" t="str">
        <f t="shared" si="0"/>
        <v/>
      </c>
      <c r="AT15" s="81" t="str">
        <f t="shared" si="1"/>
        <v>Pa plotesuar</v>
      </c>
      <c r="AU15" s="81" t="str">
        <f t="shared" si="2"/>
        <v/>
      </c>
    </row>
    <row r="16" spans="2:47" ht="25.5" x14ac:dyDescent="0.3">
      <c r="B16" s="147"/>
      <c r="C16" s="106" t="s">
        <v>352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72" t="str">
        <f t="shared" si="0"/>
        <v/>
      </c>
      <c r="AT16" s="81" t="str">
        <f t="shared" si="1"/>
        <v>Pa plotesuar</v>
      </c>
      <c r="AU16" s="81" t="str">
        <f t="shared" si="2"/>
        <v/>
      </c>
    </row>
    <row r="17" spans="2:47" ht="49.5" x14ac:dyDescent="0.3">
      <c r="B17" s="147"/>
      <c r="C17" s="144" t="s">
        <v>353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72" t="str">
        <f t="shared" si="0"/>
        <v/>
      </c>
      <c r="AT17" s="81" t="str">
        <f t="shared" si="1"/>
        <v>Pa plotesuar</v>
      </c>
      <c r="AU17" s="81" t="str">
        <f t="shared" si="2"/>
        <v/>
      </c>
    </row>
    <row r="18" spans="2:47" ht="38.25" x14ac:dyDescent="0.3">
      <c r="B18" s="147"/>
      <c r="C18" s="106" t="s">
        <v>354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72" t="str">
        <f t="shared" si="0"/>
        <v/>
      </c>
      <c r="AT18" s="81" t="str">
        <f t="shared" si="1"/>
        <v>Pa plotesuar</v>
      </c>
      <c r="AU18" s="81" t="str">
        <f t="shared" si="2"/>
        <v/>
      </c>
    </row>
    <row r="19" spans="2:47" x14ac:dyDescent="0.3">
      <c r="B19" s="78" t="s">
        <v>117</v>
      </c>
      <c r="C19" s="88">
        <f>SUM(X19:AR19)</f>
        <v>0</v>
      </c>
      <c r="D19" s="62">
        <f t="shared" ref="D19:W19" si="3">SUM(D7:D18)</f>
        <v>0</v>
      </c>
      <c r="E19" s="62">
        <f t="shared" si="3"/>
        <v>0</v>
      </c>
      <c r="F19" s="62">
        <f t="shared" si="3"/>
        <v>0</v>
      </c>
      <c r="G19" s="62">
        <f t="shared" si="3"/>
        <v>0</v>
      </c>
      <c r="H19" s="62">
        <f t="shared" si="3"/>
        <v>0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3"/>
        <v>0</v>
      </c>
      <c r="O19" s="62">
        <f t="shared" si="3"/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0</v>
      </c>
      <c r="U19" s="62">
        <f t="shared" si="3"/>
        <v>0</v>
      </c>
      <c r="V19" s="62">
        <f t="shared" si="3"/>
        <v>0</v>
      </c>
      <c r="W19" s="62">
        <f t="shared" si="3"/>
        <v>0</v>
      </c>
      <c r="X19" s="62">
        <f>SUM(X7:X18)</f>
        <v>0</v>
      </c>
      <c r="Y19" s="62">
        <f t="shared" ref="Y19" si="4">SUM(Y7:Y18)</f>
        <v>0</v>
      </c>
      <c r="Z19" s="62">
        <f t="shared" ref="Z19:AR19" si="5">SUM(Z7:Z18)</f>
        <v>0</v>
      </c>
      <c r="AA19" s="62">
        <f t="shared" si="5"/>
        <v>0</v>
      </c>
      <c r="AB19" s="62">
        <f t="shared" si="5"/>
        <v>0</v>
      </c>
      <c r="AC19" s="62">
        <f t="shared" si="5"/>
        <v>0</v>
      </c>
      <c r="AD19" s="62">
        <f t="shared" si="5"/>
        <v>0</v>
      </c>
      <c r="AE19" s="62">
        <f t="shared" si="5"/>
        <v>0</v>
      </c>
      <c r="AF19" s="62">
        <f t="shared" si="5"/>
        <v>0</v>
      </c>
      <c r="AG19" s="62">
        <f t="shared" si="5"/>
        <v>0</v>
      </c>
      <c r="AH19" s="62">
        <f t="shared" si="5"/>
        <v>0</v>
      </c>
      <c r="AI19" s="62">
        <f t="shared" si="5"/>
        <v>0</v>
      </c>
      <c r="AJ19" s="62">
        <f t="shared" si="5"/>
        <v>0</v>
      </c>
      <c r="AK19" s="62">
        <f t="shared" si="5"/>
        <v>0</v>
      </c>
      <c r="AL19" s="62">
        <f t="shared" si="5"/>
        <v>0</v>
      </c>
      <c r="AM19" s="62">
        <f t="shared" si="5"/>
        <v>0</v>
      </c>
      <c r="AN19" s="62">
        <f t="shared" si="5"/>
        <v>0</v>
      </c>
      <c r="AO19" s="62">
        <f t="shared" si="5"/>
        <v>0</v>
      </c>
      <c r="AP19" s="62">
        <f t="shared" si="5"/>
        <v>0</v>
      </c>
      <c r="AQ19" s="62">
        <f t="shared" si="5"/>
        <v>0</v>
      </c>
      <c r="AR19" s="62">
        <f t="shared" si="5"/>
        <v>0</v>
      </c>
      <c r="AS19" s="63" t="s">
        <v>331</v>
      </c>
      <c r="AT19" s="73">
        <f>COUNTA(X7:AR18)*4</f>
        <v>0</v>
      </c>
      <c r="AU19" s="74"/>
    </row>
    <row r="20" spans="2:47" x14ac:dyDescent="0.3">
      <c r="B20" s="78" t="s">
        <v>118</v>
      </c>
      <c r="C20" s="64" t="str">
        <f>IFERROR(AS20,"")</f>
        <v/>
      </c>
      <c r="D20" s="110" t="str">
        <f>IFERROR(SUM(D7:D18)/(COUNTA(D7:D18))/4,"")</f>
        <v/>
      </c>
      <c r="E20" s="72" t="str">
        <f t="shared" ref="E20:W20" si="6">IFERROR(SUM(E7:E18)/(COUNTA(E7:E18))/4,"")</f>
        <v/>
      </c>
      <c r="F20" s="72" t="str">
        <f t="shared" si="6"/>
        <v/>
      </c>
      <c r="G20" s="72" t="str">
        <f t="shared" si="6"/>
        <v/>
      </c>
      <c r="H20" s="72" t="str">
        <f t="shared" si="6"/>
        <v/>
      </c>
      <c r="I20" s="72" t="str">
        <f t="shared" si="6"/>
        <v/>
      </c>
      <c r="J20" s="72" t="str">
        <f t="shared" si="6"/>
        <v/>
      </c>
      <c r="K20" s="72" t="str">
        <f t="shared" si="6"/>
        <v/>
      </c>
      <c r="L20" s="72" t="str">
        <f t="shared" si="6"/>
        <v/>
      </c>
      <c r="M20" s="72" t="str">
        <f t="shared" si="6"/>
        <v/>
      </c>
      <c r="N20" s="72" t="str">
        <f t="shared" si="6"/>
        <v/>
      </c>
      <c r="O20" s="72" t="str">
        <f t="shared" si="6"/>
        <v/>
      </c>
      <c r="P20" s="72" t="str">
        <f t="shared" si="6"/>
        <v/>
      </c>
      <c r="Q20" s="72" t="str">
        <f t="shared" si="6"/>
        <v/>
      </c>
      <c r="R20" s="72" t="str">
        <f t="shared" si="6"/>
        <v/>
      </c>
      <c r="S20" s="72" t="str">
        <f t="shared" si="6"/>
        <v/>
      </c>
      <c r="T20" s="72" t="str">
        <f t="shared" si="6"/>
        <v/>
      </c>
      <c r="U20" s="72" t="str">
        <f t="shared" si="6"/>
        <v/>
      </c>
      <c r="V20" s="72" t="str">
        <f t="shared" si="6"/>
        <v/>
      </c>
      <c r="W20" s="72" t="str">
        <f t="shared" si="6"/>
        <v/>
      </c>
      <c r="X20" s="72" t="str">
        <f>IFERROR(SUM(X7:X18)/(COUNTA(X7:X18))/4,"")</f>
        <v/>
      </c>
      <c r="Y20" s="72" t="str">
        <f t="shared" ref="Y20" si="7">IFERROR(SUM(Y7:Y18)/(COUNTA(Y7:Y18))/4,"")</f>
        <v/>
      </c>
      <c r="Z20" s="72" t="str">
        <f t="shared" ref="Z20:AR20" si="8">IFERROR(SUM(Z7:Z18)/(COUNTA(Z7:Z18))/4,"")</f>
        <v/>
      </c>
      <c r="AA20" s="72" t="str">
        <f t="shared" si="8"/>
        <v/>
      </c>
      <c r="AB20" s="72" t="str">
        <f t="shared" si="8"/>
        <v/>
      </c>
      <c r="AC20" s="72" t="str">
        <f t="shared" si="8"/>
        <v/>
      </c>
      <c r="AD20" s="72" t="str">
        <f t="shared" si="8"/>
        <v/>
      </c>
      <c r="AE20" s="72" t="str">
        <f t="shared" si="8"/>
        <v/>
      </c>
      <c r="AF20" s="72" t="str">
        <f t="shared" si="8"/>
        <v/>
      </c>
      <c r="AG20" s="72" t="str">
        <f t="shared" si="8"/>
        <v/>
      </c>
      <c r="AH20" s="72" t="str">
        <f t="shared" si="8"/>
        <v/>
      </c>
      <c r="AI20" s="72" t="str">
        <f t="shared" si="8"/>
        <v/>
      </c>
      <c r="AJ20" s="72" t="str">
        <f t="shared" si="8"/>
        <v/>
      </c>
      <c r="AK20" s="72" t="str">
        <f t="shared" si="8"/>
        <v/>
      </c>
      <c r="AL20" s="72" t="str">
        <f t="shared" si="8"/>
        <v/>
      </c>
      <c r="AM20" s="72" t="str">
        <f t="shared" si="8"/>
        <v/>
      </c>
      <c r="AN20" s="72" t="str">
        <f t="shared" si="8"/>
        <v/>
      </c>
      <c r="AO20" s="72" t="str">
        <f t="shared" si="8"/>
        <v/>
      </c>
      <c r="AP20" s="72" t="str">
        <f t="shared" si="8"/>
        <v/>
      </c>
      <c r="AQ20" s="72" t="str">
        <f t="shared" si="8"/>
        <v/>
      </c>
      <c r="AR20" s="72" t="str">
        <f t="shared" si="8"/>
        <v/>
      </c>
      <c r="AS20" s="75" t="str">
        <f>IFERROR(AVERAGE(AS7:AS18),"")</f>
        <v/>
      </c>
      <c r="AT20" s="30"/>
    </row>
    <row r="21" spans="2:47" s="77" customFormat="1" x14ac:dyDescent="0.25">
      <c r="B21" s="83" t="s">
        <v>119</v>
      </c>
      <c r="C21" s="67" t="str">
        <f>IF(C20&lt;51%,"Dobet",IF(AND(C20&lt;75%,C20&gt;50%),"Mjaftueshem",IF(AND(C20&lt;90%,C20&gt;74%),"Mire",IF(AND(C20&lt;=100%,C20&gt;89%),"Shume Mire", ""))))</f>
        <v/>
      </c>
      <c r="D21" s="67" t="str">
        <f t="shared" ref="D21:W21" si="9">IF(D20&lt;51%,"Dobet",IF(AND(D20&lt;75%,D20&gt;50%),"Mjaftueshem",IF(AND(D20&lt;90%,D20&gt;74%),"Mire",IF(AND(D20&lt;=100%,D20&gt;89%),"Shume Mire", ""))))</f>
        <v/>
      </c>
      <c r="E21" s="67" t="str">
        <f t="shared" si="9"/>
        <v/>
      </c>
      <c r="F21" s="67" t="str">
        <f t="shared" si="9"/>
        <v/>
      </c>
      <c r="G21" s="67" t="str">
        <f t="shared" si="9"/>
        <v/>
      </c>
      <c r="H21" s="67" t="str">
        <f t="shared" si="9"/>
        <v/>
      </c>
      <c r="I21" s="67" t="str">
        <f t="shared" si="9"/>
        <v/>
      </c>
      <c r="J21" s="67" t="str">
        <f t="shared" si="9"/>
        <v/>
      </c>
      <c r="K21" s="67" t="str">
        <f t="shared" si="9"/>
        <v/>
      </c>
      <c r="L21" s="67" t="str">
        <f t="shared" si="9"/>
        <v/>
      </c>
      <c r="M21" s="67" t="str">
        <f t="shared" si="9"/>
        <v/>
      </c>
      <c r="N21" s="67" t="str">
        <f t="shared" si="9"/>
        <v/>
      </c>
      <c r="O21" s="67" t="str">
        <f t="shared" si="9"/>
        <v/>
      </c>
      <c r="P21" s="67" t="str">
        <f t="shared" si="9"/>
        <v/>
      </c>
      <c r="Q21" s="67" t="str">
        <f t="shared" si="9"/>
        <v/>
      </c>
      <c r="R21" s="67" t="str">
        <f t="shared" si="9"/>
        <v/>
      </c>
      <c r="S21" s="67" t="str">
        <f t="shared" si="9"/>
        <v/>
      </c>
      <c r="T21" s="67" t="str">
        <f t="shared" si="9"/>
        <v/>
      </c>
      <c r="U21" s="67" t="str">
        <f t="shared" si="9"/>
        <v/>
      </c>
      <c r="V21" s="67" t="str">
        <f t="shared" si="9"/>
        <v/>
      </c>
      <c r="W21" s="67" t="str">
        <f t="shared" si="9"/>
        <v/>
      </c>
      <c r="X21" s="67" t="str">
        <f>IF(X20&lt;51%,"Dobet",IF(AND(X20&lt;75%,X20&gt;50%),"Mjaftueshem",IF(AND(X20&lt;90%,X20&gt;74%),"Mire",IF(AND(X20&lt;=100%,X20&gt;89%),"Shume Mire", ""))))</f>
        <v/>
      </c>
      <c r="Y21" s="67" t="str">
        <f>IF(Y20&lt;51%,"Dobet",IF(AND(Y20&lt;75%,Y20&gt;50%),"Mjaftueshem",IF(AND(Y20&lt;90%,Y20&gt;74%),"Mire",IF(AND(Y20&lt;=100%,Y20&gt;89%),"Shume Mire", ""))))</f>
        <v/>
      </c>
      <c r="Z21" s="67" t="str">
        <f t="shared" ref="Z21:AR21" si="10">IF(Z20&lt;51%,"Dobet",IF(AND(Z20&lt;75%,Z20&gt;50%),"Mjaftueshem",IF(AND(Z20&lt;90%,Z20&gt;74%),"Mire",IF(AND(Z20&lt;=100%,Z20&gt;89%),"Shume Mire", ""))))</f>
        <v/>
      </c>
      <c r="AA21" s="67" t="str">
        <f t="shared" si="10"/>
        <v/>
      </c>
      <c r="AB21" s="67" t="str">
        <f t="shared" si="10"/>
        <v/>
      </c>
      <c r="AC21" s="67" t="str">
        <f t="shared" si="10"/>
        <v/>
      </c>
      <c r="AD21" s="67" t="str">
        <f t="shared" si="10"/>
        <v/>
      </c>
      <c r="AE21" s="67" t="str">
        <f t="shared" si="10"/>
        <v/>
      </c>
      <c r="AF21" s="67" t="str">
        <f t="shared" si="10"/>
        <v/>
      </c>
      <c r="AG21" s="67" t="str">
        <f t="shared" si="10"/>
        <v/>
      </c>
      <c r="AH21" s="67" t="str">
        <f t="shared" si="10"/>
        <v/>
      </c>
      <c r="AI21" s="67" t="str">
        <f t="shared" si="10"/>
        <v/>
      </c>
      <c r="AJ21" s="67" t="str">
        <f t="shared" si="10"/>
        <v/>
      </c>
      <c r="AK21" s="67" t="str">
        <f t="shared" si="10"/>
        <v/>
      </c>
      <c r="AL21" s="67" t="str">
        <f t="shared" si="10"/>
        <v/>
      </c>
      <c r="AM21" s="67" t="str">
        <f t="shared" si="10"/>
        <v/>
      </c>
      <c r="AN21" s="67" t="str">
        <f t="shared" si="10"/>
        <v/>
      </c>
      <c r="AO21" s="67" t="str">
        <f t="shared" si="10"/>
        <v/>
      </c>
      <c r="AP21" s="67" t="str">
        <f t="shared" si="10"/>
        <v/>
      </c>
      <c r="AQ21" s="67" t="str">
        <f t="shared" si="10"/>
        <v/>
      </c>
      <c r="AR21" s="67" t="str">
        <f t="shared" si="10"/>
        <v/>
      </c>
      <c r="AS21" s="76"/>
      <c r="AT21" s="18"/>
      <c r="AU21" s="19"/>
    </row>
  </sheetData>
  <sheetProtection sheet="1" objects="1" scenarios="1" selectLockedCells="1"/>
  <mergeCells count="8">
    <mergeCell ref="AU4:AU6"/>
    <mergeCell ref="B7:B18"/>
    <mergeCell ref="B2:AT2"/>
    <mergeCell ref="B3:AT3"/>
    <mergeCell ref="B4:B6"/>
    <mergeCell ref="C4:C6"/>
    <mergeCell ref="AS4:AS6"/>
    <mergeCell ref="AT4:AT6"/>
  </mergeCells>
  <dataValidations count="1">
    <dataValidation type="list" allowBlank="1" showInputMessage="1" showErrorMessage="1" errorTitle="Nr. 1-4" sqref="D7:AR18 KA7:KN18 TW7:UJ18 ADS7:AEF18 ANO7:AOB18 AXK7:AXX18 BHG7:BHT18 BRC7:BRP18 CAY7:CBL18 CKU7:CLH18 CUQ7:CVD18 DEM7:DEZ18 DOI7:DOV18 DYE7:DYR18 EIA7:EIN18 ERW7:ESJ18 FBS7:FCF18 FLO7:FMB18 FVK7:FVX18 GFG7:GFT18 GPC7:GPP18 GYY7:GZL18 HIU7:HJH18 HSQ7:HTD18 ICM7:ICZ18 IMI7:IMV18 IWE7:IWR18 JGA7:JGN18 JPW7:JQJ18 JZS7:KAF18 KJO7:KKB18 KTK7:KTX18 LDG7:LDT18 LNC7:LNP18 LWY7:LXL18 MGU7:MHH18 MQQ7:MRD18 NAM7:NAZ18 NKI7:NKV18 NUE7:NUR18 OEA7:OEN18 ONW7:OOJ18 OXS7:OYF18 PHO7:PIB18 PRK7:PRX18 QBG7:QBT18 QLC7:QLP18 QUY7:QVL18 REU7:RFH18 ROQ7:RPD18 RYM7:RYZ18 SII7:SIV18 SSE7:SSR18 TCA7:TCN18 TLW7:TMJ18 TVS7:TWF18 UFO7:UGB18 UPK7:UPX18 UZG7:UZT18 VJC7:VJP18 VSY7:VTL18 WCU7:WDH18 WMQ7:WND18 WWM7:WWZ18 D65543:AR65554 KA65543:KN65554 TW65543:UJ65554 ADS65543:AEF65554 ANO65543:AOB65554 AXK65543:AXX65554 BHG65543:BHT65554 BRC65543:BRP65554 CAY65543:CBL65554 CKU65543:CLH65554 CUQ65543:CVD65554 DEM65543:DEZ65554 DOI65543:DOV65554 DYE65543:DYR65554 EIA65543:EIN65554 ERW65543:ESJ65554 FBS65543:FCF65554 FLO65543:FMB65554 FVK65543:FVX65554 GFG65543:GFT65554 GPC65543:GPP65554 GYY65543:GZL65554 HIU65543:HJH65554 HSQ65543:HTD65554 ICM65543:ICZ65554 IMI65543:IMV65554 IWE65543:IWR65554 JGA65543:JGN65554 JPW65543:JQJ65554 JZS65543:KAF65554 KJO65543:KKB65554 KTK65543:KTX65554 LDG65543:LDT65554 LNC65543:LNP65554 LWY65543:LXL65554 MGU65543:MHH65554 MQQ65543:MRD65554 NAM65543:NAZ65554 NKI65543:NKV65554 NUE65543:NUR65554 OEA65543:OEN65554 ONW65543:OOJ65554 OXS65543:OYF65554 PHO65543:PIB65554 PRK65543:PRX65554 QBG65543:QBT65554 QLC65543:QLP65554 QUY65543:QVL65554 REU65543:RFH65554 ROQ65543:RPD65554 RYM65543:RYZ65554 SII65543:SIV65554 SSE65543:SSR65554 TCA65543:TCN65554 TLW65543:TMJ65554 TVS65543:TWF65554 UFO65543:UGB65554 UPK65543:UPX65554 UZG65543:UZT65554 VJC65543:VJP65554 VSY65543:VTL65554 WCU65543:WDH65554 WMQ65543:WND65554 WWM65543:WWZ65554 D131079:AR131090 KA131079:KN131090 TW131079:UJ131090 ADS131079:AEF131090 ANO131079:AOB131090 AXK131079:AXX131090 BHG131079:BHT131090 BRC131079:BRP131090 CAY131079:CBL131090 CKU131079:CLH131090 CUQ131079:CVD131090 DEM131079:DEZ131090 DOI131079:DOV131090 DYE131079:DYR131090 EIA131079:EIN131090 ERW131079:ESJ131090 FBS131079:FCF131090 FLO131079:FMB131090 FVK131079:FVX131090 GFG131079:GFT131090 GPC131079:GPP131090 GYY131079:GZL131090 HIU131079:HJH131090 HSQ131079:HTD131090 ICM131079:ICZ131090 IMI131079:IMV131090 IWE131079:IWR131090 JGA131079:JGN131090 JPW131079:JQJ131090 JZS131079:KAF131090 KJO131079:KKB131090 KTK131079:KTX131090 LDG131079:LDT131090 LNC131079:LNP131090 LWY131079:LXL131090 MGU131079:MHH131090 MQQ131079:MRD131090 NAM131079:NAZ131090 NKI131079:NKV131090 NUE131079:NUR131090 OEA131079:OEN131090 ONW131079:OOJ131090 OXS131079:OYF131090 PHO131079:PIB131090 PRK131079:PRX131090 QBG131079:QBT131090 QLC131079:QLP131090 QUY131079:QVL131090 REU131079:RFH131090 ROQ131079:RPD131090 RYM131079:RYZ131090 SII131079:SIV131090 SSE131079:SSR131090 TCA131079:TCN131090 TLW131079:TMJ131090 TVS131079:TWF131090 UFO131079:UGB131090 UPK131079:UPX131090 UZG131079:UZT131090 VJC131079:VJP131090 VSY131079:VTL131090 WCU131079:WDH131090 WMQ131079:WND131090 WWM131079:WWZ131090 D196615:AR196626 KA196615:KN196626 TW196615:UJ196626 ADS196615:AEF196626 ANO196615:AOB196626 AXK196615:AXX196626 BHG196615:BHT196626 BRC196615:BRP196626 CAY196615:CBL196626 CKU196615:CLH196626 CUQ196615:CVD196626 DEM196615:DEZ196626 DOI196615:DOV196626 DYE196615:DYR196626 EIA196615:EIN196626 ERW196615:ESJ196626 FBS196615:FCF196626 FLO196615:FMB196626 FVK196615:FVX196626 GFG196615:GFT196626 GPC196615:GPP196626 GYY196615:GZL196626 HIU196615:HJH196626 HSQ196615:HTD196626 ICM196615:ICZ196626 IMI196615:IMV196626 IWE196615:IWR196626 JGA196615:JGN196626 JPW196615:JQJ196626 JZS196615:KAF196626 KJO196615:KKB196626 KTK196615:KTX196626 LDG196615:LDT196626 LNC196615:LNP196626 LWY196615:LXL196626 MGU196615:MHH196626 MQQ196615:MRD196626 NAM196615:NAZ196626 NKI196615:NKV196626 NUE196615:NUR196626 OEA196615:OEN196626 ONW196615:OOJ196626 OXS196615:OYF196626 PHO196615:PIB196626 PRK196615:PRX196626 QBG196615:QBT196626 QLC196615:QLP196626 QUY196615:QVL196626 REU196615:RFH196626 ROQ196615:RPD196626 RYM196615:RYZ196626 SII196615:SIV196626 SSE196615:SSR196626 TCA196615:TCN196626 TLW196615:TMJ196626 TVS196615:TWF196626 UFO196615:UGB196626 UPK196615:UPX196626 UZG196615:UZT196626 VJC196615:VJP196626 VSY196615:VTL196626 WCU196615:WDH196626 WMQ196615:WND196626 WWM196615:WWZ196626 D262151:AR262162 KA262151:KN262162 TW262151:UJ262162 ADS262151:AEF262162 ANO262151:AOB262162 AXK262151:AXX262162 BHG262151:BHT262162 BRC262151:BRP262162 CAY262151:CBL262162 CKU262151:CLH262162 CUQ262151:CVD262162 DEM262151:DEZ262162 DOI262151:DOV262162 DYE262151:DYR262162 EIA262151:EIN262162 ERW262151:ESJ262162 FBS262151:FCF262162 FLO262151:FMB262162 FVK262151:FVX262162 GFG262151:GFT262162 GPC262151:GPP262162 GYY262151:GZL262162 HIU262151:HJH262162 HSQ262151:HTD262162 ICM262151:ICZ262162 IMI262151:IMV262162 IWE262151:IWR262162 JGA262151:JGN262162 JPW262151:JQJ262162 JZS262151:KAF262162 KJO262151:KKB262162 KTK262151:KTX262162 LDG262151:LDT262162 LNC262151:LNP262162 LWY262151:LXL262162 MGU262151:MHH262162 MQQ262151:MRD262162 NAM262151:NAZ262162 NKI262151:NKV262162 NUE262151:NUR262162 OEA262151:OEN262162 ONW262151:OOJ262162 OXS262151:OYF262162 PHO262151:PIB262162 PRK262151:PRX262162 QBG262151:QBT262162 QLC262151:QLP262162 QUY262151:QVL262162 REU262151:RFH262162 ROQ262151:RPD262162 RYM262151:RYZ262162 SII262151:SIV262162 SSE262151:SSR262162 TCA262151:TCN262162 TLW262151:TMJ262162 TVS262151:TWF262162 UFO262151:UGB262162 UPK262151:UPX262162 UZG262151:UZT262162 VJC262151:VJP262162 VSY262151:VTL262162 WCU262151:WDH262162 WMQ262151:WND262162 WWM262151:WWZ262162 D327687:AR327698 KA327687:KN327698 TW327687:UJ327698 ADS327687:AEF327698 ANO327687:AOB327698 AXK327687:AXX327698 BHG327687:BHT327698 BRC327687:BRP327698 CAY327687:CBL327698 CKU327687:CLH327698 CUQ327687:CVD327698 DEM327687:DEZ327698 DOI327687:DOV327698 DYE327687:DYR327698 EIA327687:EIN327698 ERW327687:ESJ327698 FBS327687:FCF327698 FLO327687:FMB327698 FVK327687:FVX327698 GFG327687:GFT327698 GPC327687:GPP327698 GYY327687:GZL327698 HIU327687:HJH327698 HSQ327687:HTD327698 ICM327687:ICZ327698 IMI327687:IMV327698 IWE327687:IWR327698 JGA327687:JGN327698 JPW327687:JQJ327698 JZS327687:KAF327698 KJO327687:KKB327698 KTK327687:KTX327698 LDG327687:LDT327698 LNC327687:LNP327698 LWY327687:LXL327698 MGU327687:MHH327698 MQQ327687:MRD327698 NAM327687:NAZ327698 NKI327687:NKV327698 NUE327687:NUR327698 OEA327687:OEN327698 ONW327687:OOJ327698 OXS327687:OYF327698 PHO327687:PIB327698 PRK327687:PRX327698 QBG327687:QBT327698 QLC327687:QLP327698 QUY327687:QVL327698 REU327687:RFH327698 ROQ327687:RPD327698 RYM327687:RYZ327698 SII327687:SIV327698 SSE327687:SSR327698 TCA327687:TCN327698 TLW327687:TMJ327698 TVS327687:TWF327698 UFO327687:UGB327698 UPK327687:UPX327698 UZG327687:UZT327698 VJC327687:VJP327698 VSY327687:VTL327698 WCU327687:WDH327698 WMQ327687:WND327698 WWM327687:WWZ327698 D393223:AR393234 KA393223:KN393234 TW393223:UJ393234 ADS393223:AEF393234 ANO393223:AOB393234 AXK393223:AXX393234 BHG393223:BHT393234 BRC393223:BRP393234 CAY393223:CBL393234 CKU393223:CLH393234 CUQ393223:CVD393234 DEM393223:DEZ393234 DOI393223:DOV393234 DYE393223:DYR393234 EIA393223:EIN393234 ERW393223:ESJ393234 FBS393223:FCF393234 FLO393223:FMB393234 FVK393223:FVX393234 GFG393223:GFT393234 GPC393223:GPP393234 GYY393223:GZL393234 HIU393223:HJH393234 HSQ393223:HTD393234 ICM393223:ICZ393234 IMI393223:IMV393234 IWE393223:IWR393234 JGA393223:JGN393234 JPW393223:JQJ393234 JZS393223:KAF393234 KJO393223:KKB393234 KTK393223:KTX393234 LDG393223:LDT393234 LNC393223:LNP393234 LWY393223:LXL393234 MGU393223:MHH393234 MQQ393223:MRD393234 NAM393223:NAZ393234 NKI393223:NKV393234 NUE393223:NUR393234 OEA393223:OEN393234 ONW393223:OOJ393234 OXS393223:OYF393234 PHO393223:PIB393234 PRK393223:PRX393234 QBG393223:QBT393234 QLC393223:QLP393234 QUY393223:QVL393234 REU393223:RFH393234 ROQ393223:RPD393234 RYM393223:RYZ393234 SII393223:SIV393234 SSE393223:SSR393234 TCA393223:TCN393234 TLW393223:TMJ393234 TVS393223:TWF393234 UFO393223:UGB393234 UPK393223:UPX393234 UZG393223:UZT393234 VJC393223:VJP393234 VSY393223:VTL393234 WCU393223:WDH393234 WMQ393223:WND393234 WWM393223:WWZ393234 D458759:AR458770 KA458759:KN458770 TW458759:UJ458770 ADS458759:AEF458770 ANO458759:AOB458770 AXK458759:AXX458770 BHG458759:BHT458770 BRC458759:BRP458770 CAY458759:CBL458770 CKU458759:CLH458770 CUQ458759:CVD458770 DEM458759:DEZ458770 DOI458759:DOV458770 DYE458759:DYR458770 EIA458759:EIN458770 ERW458759:ESJ458770 FBS458759:FCF458770 FLO458759:FMB458770 FVK458759:FVX458770 GFG458759:GFT458770 GPC458759:GPP458770 GYY458759:GZL458770 HIU458759:HJH458770 HSQ458759:HTD458770 ICM458759:ICZ458770 IMI458759:IMV458770 IWE458759:IWR458770 JGA458759:JGN458770 JPW458759:JQJ458770 JZS458759:KAF458770 KJO458759:KKB458770 KTK458759:KTX458770 LDG458759:LDT458770 LNC458759:LNP458770 LWY458759:LXL458770 MGU458759:MHH458770 MQQ458759:MRD458770 NAM458759:NAZ458770 NKI458759:NKV458770 NUE458759:NUR458770 OEA458759:OEN458770 ONW458759:OOJ458770 OXS458759:OYF458770 PHO458759:PIB458770 PRK458759:PRX458770 QBG458759:QBT458770 QLC458759:QLP458770 QUY458759:QVL458770 REU458759:RFH458770 ROQ458759:RPD458770 RYM458759:RYZ458770 SII458759:SIV458770 SSE458759:SSR458770 TCA458759:TCN458770 TLW458759:TMJ458770 TVS458759:TWF458770 UFO458759:UGB458770 UPK458759:UPX458770 UZG458759:UZT458770 VJC458759:VJP458770 VSY458759:VTL458770 WCU458759:WDH458770 WMQ458759:WND458770 WWM458759:WWZ458770 D524295:AR524306 KA524295:KN524306 TW524295:UJ524306 ADS524295:AEF524306 ANO524295:AOB524306 AXK524295:AXX524306 BHG524295:BHT524306 BRC524295:BRP524306 CAY524295:CBL524306 CKU524295:CLH524306 CUQ524295:CVD524306 DEM524295:DEZ524306 DOI524295:DOV524306 DYE524295:DYR524306 EIA524295:EIN524306 ERW524295:ESJ524306 FBS524295:FCF524306 FLO524295:FMB524306 FVK524295:FVX524306 GFG524295:GFT524306 GPC524295:GPP524306 GYY524295:GZL524306 HIU524295:HJH524306 HSQ524295:HTD524306 ICM524295:ICZ524306 IMI524295:IMV524306 IWE524295:IWR524306 JGA524295:JGN524306 JPW524295:JQJ524306 JZS524295:KAF524306 KJO524295:KKB524306 KTK524295:KTX524306 LDG524295:LDT524306 LNC524295:LNP524306 LWY524295:LXL524306 MGU524295:MHH524306 MQQ524295:MRD524306 NAM524295:NAZ524306 NKI524295:NKV524306 NUE524295:NUR524306 OEA524295:OEN524306 ONW524295:OOJ524306 OXS524295:OYF524306 PHO524295:PIB524306 PRK524295:PRX524306 QBG524295:QBT524306 QLC524295:QLP524306 QUY524295:QVL524306 REU524295:RFH524306 ROQ524295:RPD524306 RYM524295:RYZ524306 SII524295:SIV524306 SSE524295:SSR524306 TCA524295:TCN524306 TLW524295:TMJ524306 TVS524295:TWF524306 UFO524295:UGB524306 UPK524295:UPX524306 UZG524295:UZT524306 VJC524295:VJP524306 VSY524295:VTL524306 WCU524295:WDH524306 WMQ524295:WND524306 WWM524295:WWZ524306 D589831:AR589842 KA589831:KN589842 TW589831:UJ589842 ADS589831:AEF589842 ANO589831:AOB589842 AXK589831:AXX589842 BHG589831:BHT589842 BRC589831:BRP589842 CAY589831:CBL589842 CKU589831:CLH589842 CUQ589831:CVD589842 DEM589831:DEZ589842 DOI589831:DOV589842 DYE589831:DYR589842 EIA589831:EIN589842 ERW589831:ESJ589842 FBS589831:FCF589842 FLO589831:FMB589842 FVK589831:FVX589842 GFG589831:GFT589842 GPC589831:GPP589842 GYY589831:GZL589842 HIU589831:HJH589842 HSQ589831:HTD589842 ICM589831:ICZ589842 IMI589831:IMV589842 IWE589831:IWR589842 JGA589831:JGN589842 JPW589831:JQJ589842 JZS589831:KAF589842 KJO589831:KKB589842 KTK589831:KTX589842 LDG589831:LDT589842 LNC589831:LNP589842 LWY589831:LXL589842 MGU589831:MHH589842 MQQ589831:MRD589842 NAM589831:NAZ589842 NKI589831:NKV589842 NUE589831:NUR589842 OEA589831:OEN589842 ONW589831:OOJ589842 OXS589831:OYF589842 PHO589831:PIB589842 PRK589831:PRX589842 QBG589831:QBT589842 QLC589831:QLP589842 QUY589831:QVL589842 REU589831:RFH589842 ROQ589831:RPD589842 RYM589831:RYZ589842 SII589831:SIV589842 SSE589831:SSR589842 TCA589831:TCN589842 TLW589831:TMJ589842 TVS589831:TWF589842 UFO589831:UGB589842 UPK589831:UPX589842 UZG589831:UZT589842 VJC589831:VJP589842 VSY589831:VTL589842 WCU589831:WDH589842 WMQ589831:WND589842 WWM589831:WWZ589842 D655367:AR655378 KA655367:KN655378 TW655367:UJ655378 ADS655367:AEF655378 ANO655367:AOB655378 AXK655367:AXX655378 BHG655367:BHT655378 BRC655367:BRP655378 CAY655367:CBL655378 CKU655367:CLH655378 CUQ655367:CVD655378 DEM655367:DEZ655378 DOI655367:DOV655378 DYE655367:DYR655378 EIA655367:EIN655378 ERW655367:ESJ655378 FBS655367:FCF655378 FLO655367:FMB655378 FVK655367:FVX655378 GFG655367:GFT655378 GPC655367:GPP655378 GYY655367:GZL655378 HIU655367:HJH655378 HSQ655367:HTD655378 ICM655367:ICZ655378 IMI655367:IMV655378 IWE655367:IWR655378 JGA655367:JGN655378 JPW655367:JQJ655378 JZS655367:KAF655378 KJO655367:KKB655378 KTK655367:KTX655378 LDG655367:LDT655378 LNC655367:LNP655378 LWY655367:LXL655378 MGU655367:MHH655378 MQQ655367:MRD655378 NAM655367:NAZ655378 NKI655367:NKV655378 NUE655367:NUR655378 OEA655367:OEN655378 ONW655367:OOJ655378 OXS655367:OYF655378 PHO655367:PIB655378 PRK655367:PRX655378 QBG655367:QBT655378 QLC655367:QLP655378 QUY655367:QVL655378 REU655367:RFH655378 ROQ655367:RPD655378 RYM655367:RYZ655378 SII655367:SIV655378 SSE655367:SSR655378 TCA655367:TCN655378 TLW655367:TMJ655378 TVS655367:TWF655378 UFO655367:UGB655378 UPK655367:UPX655378 UZG655367:UZT655378 VJC655367:VJP655378 VSY655367:VTL655378 WCU655367:WDH655378 WMQ655367:WND655378 WWM655367:WWZ655378 D720903:AR720914 KA720903:KN720914 TW720903:UJ720914 ADS720903:AEF720914 ANO720903:AOB720914 AXK720903:AXX720914 BHG720903:BHT720914 BRC720903:BRP720914 CAY720903:CBL720914 CKU720903:CLH720914 CUQ720903:CVD720914 DEM720903:DEZ720914 DOI720903:DOV720914 DYE720903:DYR720914 EIA720903:EIN720914 ERW720903:ESJ720914 FBS720903:FCF720914 FLO720903:FMB720914 FVK720903:FVX720914 GFG720903:GFT720914 GPC720903:GPP720914 GYY720903:GZL720914 HIU720903:HJH720914 HSQ720903:HTD720914 ICM720903:ICZ720914 IMI720903:IMV720914 IWE720903:IWR720914 JGA720903:JGN720914 JPW720903:JQJ720914 JZS720903:KAF720914 KJO720903:KKB720914 KTK720903:KTX720914 LDG720903:LDT720914 LNC720903:LNP720914 LWY720903:LXL720914 MGU720903:MHH720914 MQQ720903:MRD720914 NAM720903:NAZ720914 NKI720903:NKV720914 NUE720903:NUR720914 OEA720903:OEN720914 ONW720903:OOJ720914 OXS720903:OYF720914 PHO720903:PIB720914 PRK720903:PRX720914 QBG720903:QBT720914 QLC720903:QLP720914 QUY720903:QVL720914 REU720903:RFH720914 ROQ720903:RPD720914 RYM720903:RYZ720914 SII720903:SIV720914 SSE720903:SSR720914 TCA720903:TCN720914 TLW720903:TMJ720914 TVS720903:TWF720914 UFO720903:UGB720914 UPK720903:UPX720914 UZG720903:UZT720914 VJC720903:VJP720914 VSY720903:VTL720914 WCU720903:WDH720914 WMQ720903:WND720914 WWM720903:WWZ720914 D786439:AR786450 KA786439:KN786450 TW786439:UJ786450 ADS786439:AEF786450 ANO786439:AOB786450 AXK786439:AXX786450 BHG786439:BHT786450 BRC786439:BRP786450 CAY786439:CBL786450 CKU786439:CLH786450 CUQ786439:CVD786450 DEM786439:DEZ786450 DOI786439:DOV786450 DYE786439:DYR786450 EIA786439:EIN786450 ERW786439:ESJ786450 FBS786439:FCF786450 FLO786439:FMB786450 FVK786439:FVX786450 GFG786439:GFT786450 GPC786439:GPP786450 GYY786439:GZL786450 HIU786439:HJH786450 HSQ786439:HTD786450 ICM786439:ICZ786450 IMI786439:IMV786450 IWE786439:IWR786450 JGA786439:JGN786450 JPW786439:JQJ786450 JZS786439:KAF786450 KJO786439:KKB786450 KTK786439:KTX786450 LDG786439:LDT786450 LNC786439:LNP786450 LWY786439:LXL786450 MGU786439:MHH786450 MQQ786439:MRD786450 NAM786439:NAZ786450 NKI786439:NKV786450 NUE786439:NUR786450 OEA786439:OEN786450 ONW786439:OOJ786450 OXS786439:OYF786450 PHO786439:PIB786450 PRK786439:PRX786450 QBG786439:QBT786450 QLC786439:QLP786450 QUY786439:QVL786450 REU786439:RFH786450 ROQ786439:RPD786450 RYM786439:RYZ786450 SII786439:SIV786450 SSE786439:SSR786450 TCA786439:TCN786450 TLW786439:TMJ786450 TVS786439:TWF786450 UFO786439:UGB786450 UPK786439:UPX786450 UZG786439:UZT786450 VJC786439:VJP786450 VSY786439:VTL786450 WCU786439:WDH786450 WMQ786439:WND786450 WWM786439:WWZ786450 D851975:AR851986 KA851975:KN851986 TW851975:UJ851986 ADS851975:AEF851986 ANO851975:AOB851986 AXK851975:AXX851986 BHG851975:BHT851986 BRC851975:BRP851986 CAY851975:CBL851986 CKU851975:CLH851986 CUQ851975:CVD851986 DEM851975:DEZ851986 DOI851975:DOV851986 DYE851975:DYR851986 EIA851975:EIN851986 ERW851975:ESJ851986 FBS851975:FCF851986 FLO851975:FMB851986 FVK851975:FVX851986 GFG851975:GFT851986 GPC851975:GPP851986 GYY851975:GZL851986 HIU851975:HJH851986 HSQ851975:HTD851986 ICM851975:ICZ851986 IMI851975:IMV851986 IWE851975:IWR851986 JGA851975:JGN851986 JPW851975:JQJ851986 JZS851975:KAF851986 KJO851975:KKB851986 KTK851975:KTX851986 LDG851975:LDT851986 LNC851975:LNP851986 LWY851975:LXL851986 MGU851975:MHH851986 MQQ851975:MRD851986 NAM851975:NAZ851986 NKI851975:NKV851986 NUE851975:NUR851986 OEA851975:OEN851986 ONW851975:OOJ851986 OXS851975:OYF851986 PHO851975:PIB851986 PRK851975:PRX851986 QBG851975:QBT851986 QLC851975:QLP851986 QUY851975:QVL851986 REU851975:RFH851986 ROQ851975:RPD851986 RYM851975:RYZ851986 SII851975:SIV851986 SSE851975:SSR851986 TCA851975:TCN851986 TLW851975:TMJ851986 TVS851975:TWF851986 UFO851975:UGB851986 UPK851975:UPX851986 UZG851975:UZT851986 VJC851975:VJP851986 VSY851975:VTL851986 WCU851975:WDH851986 WMQ851975:WND851986 WWM851975:WWZ851986 D917511:AR917522 KA917511:KN917522 TW917511:UJ917522 ADS917511:AEF917522 ANO917511:AOB917522 AXK917511:AXX917522 BHG917511:BHT917522 BRC917511:BRP917522 CAY917511:CBL917522 CKU917511:CLH917522 CUQ917511:CVD917522 DEM917511:DEZ917522 DOI917511:DOV917522 DYE917511:DYR917522 EIA917511:EIN917522 ERW917511:ESJ917522 FBS917511:FCF917522 FLO917511:FMB917522 FVK917511:FVX917522 GFG917511:GFT917522 GPC917511:GPP917522 GYY917511:GZL917522 HIU917511:HJH917522 HSQ917511:HTD917522 ICM917511:ICZ917522 IMI917511:IMV917522 IWE917511:IWR917522 JGA917511:JGN917522 JPW917511:JQJ917522 JZS917511:KAF917522 KJO917511:KKB917522 KTK917511:KTX917522 LDG917511:LDT917522 LNC917511:LNP917522 LWY917511:LXL917522 MGU917511:MHH917522 MQQ917511:MRD917522 NAM917511:NAZ917522 NKI917511:NKV917522 NUE917511:NUR917522 OEA917511:OEN917522 ONW917511:OOJ917522 OXS917511:OYF917522 PHO917511:PIB917522 PRK917511:PRX917522 QBG917511:QBT917522 QLC917511:QLP917522 QUY917511:QVL917522 REU917511:RFH917522 ROQ917511:RPD917522 RYM917511:RYZ917522 SII917511:SIV917522 SSE917511:SSR917522 TCA917511:TCN917522 TLW917511:TMJ917522 TVS917511:TWF917522 UFO917511:UGB917522 UPK917511:UPX917522 UZG917511:UZT917522 VJC917511:VJP917522 VSY917511:VTL917522 WCU917511:WDH917522 WMQ917511:WND917522 WWM917511:WWZ917522 D983047:AR983058 KA983047:KN983058 TW983047:UJ983058 ADS983047:AEF983058 ANO983047:AOB983058 AXK983047:AXX983058 BHG983047:BHT983058 BRC983047:BRP983058 CAY983047:CBL983058 CKU983047:CLH983058 CUQ983047:CVD983058 DEM983047:DEZ983058 DOI983047:DOV983058 DYE983047:DYR983058 EIA983047:EIN983058 ERW983047:ESJ983058 FBS983047:FCF983058 FLO983047:FMB983058 FVK983047:FVX983058 GFG983047:GFT983058 GPC983047:GPP983058 GYY983047:GZL983058 HIU983047:HJH983058 HSQ983047:HTD983058 ICM983047:ICZ983058 IMI983047:IMV983058 IWE983047:IWR983058 JGA983047:JGN983058 JPW983047:JQJ983058 JZS983047:KAF983058 KJO983047:KKB983058 KTK983047:KTX983058 LDG983047:LDT983058 LNC983047:LNP983058 LWY983047:LXL983058 MGU983047:MHH983058 MQQ983047:MRD983058 NAM983047:NAZ983058 NKI983047:NKV983058 NUE983047:NUR983058 OEA983047:OEN983058 ONW983047:OOJ983058 OXS983047:OYF983058 PHO983047:PIB983058 PRK983047:PRX983058 QBG983047:QBT983058 QLC983047:QLP983058 QUY983047:QVL983058 REU983047:RFH983058 ROQ983047:RPD983058 RYM983047:RYZ983058 SII983047:SIV983058 SSE983047:SSR983058 TCA983047:TCN983058 TLW983047:TMJ983058 TVS983047:TWF983058 UFO983047:UGB983058 UPK983047:UPX983058 UZG983047:UZT983058 VJC983047:VJP983058 VSY983047:VTL983058 WCU983047:WDH983058 WMQ983047:WND983058 WWM983047:WWZ983058" xr:uid="{00000000-0002-0000-0500-000000000000}">
      <formula1>"1,2,3,4"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12</vt:i4>
      </vt:variant>
    </vt:vector>
  </HeadingPairs>
  <TitlesOfParts>
    <vt:vector size="18" baseType="lpstr">
      <vt:lpstr>Fusha-1</vt:lpstr>
      <vt:lpstr>Fusha-2</vt:lpstr>
      <vt:lpstr>Fusha-3</vt:lpstr>
      <vt:lpstr>Fusha-4</vt:lpstr>
      <vt:lpstr>Fusha-2(T2.1)</vt:lpstr>
      <vt:lpstr>Fusha-2(T2.3)</vt:lpstr>
      <vt:lpstr>'Fusha-1'!_ftn1</vt:lpstr>
      <vt:lpstr>'Fusha-1'!_ftn2</vt:lpstr>
      <vt:lpstr>'Fusha-1'!_ftn3</vt:lpstr>
      <vt:lpstr>'Fusha-1'!_ftn4</vt:lpstr>
      <vt:lpstr>'Fusha-1'!_ftnref1</vt:lpstr>
      <vt:lpstr>'Fusha-1'!_ftnref2</vt:lpstr>
      <vt:lpstr>'Fusha-1'!_ftnref3</vt:lpstr>
      <vt:lpstr>'Fusha-1'!_ftnref4</vt:lpstr>
      <vt:lpstr>'Fusha-2'!_Hlk13541785</vt:lpstr>
      <vt:lpstr>'Fusha-2'!_Hlk13541902</vt:lpstr>
      <vt:lpstr>'Fusha-1'!_Hlk13601820</vt:lpstr>
      <vt:lpstr>'Fusha-1'!_Hlk29409925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2020-03-08T20:06:23Z</dcterms:modified>
</cp:coreProperties>
</file>